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3.xml" ContentType="application/vnd.openxmlformats-officedocument.spreadsheetml.tab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0655F745-52E0-40E7-90B7-9B15EB79611B}" xr6:coauthVersionLast="45" xr6:coauthVersionMax="45" xr10:uidLastSave="{00000000-0000-0000-0000-000000000000}"/>
  <bookViews>
    <workbookView xWindow="-120" yWindow="-120" windowWidth="20730" windowHeight="11160" tabRatio="803" activeTab="3" xr2:uid="{00000000-000D-0000-FFFF-FFFF00000000}"/>
  </bookViews>
  <sheets>
    <sheet name="AC 2020" sheetId="7" r:id="rId1"/>
    <sheet name="Riesgos" sheetId="14" r:id="rId2"/>
    <sheet name="Controles" sheetId="15" r:id="rId3"/>
    <sheet name="Estadisticas M y R " sheetId="3" r:id="rId4"/>
    <sheet name="Formulario - pregunta 1" sheetId="10" r:id="rId5"/>
    <sheet name="Formulario - pregunta 2" sheetId="11" r:id="rId6"/>
    <sheet name="Formulario - pregunta 3" sheetId="12" r:id="rId7"/>
  </sheets>
  <definedNames>
    <definedName name="_xlnm._FilterDatabase" localSheetId="5" hidden="1">'Formulario - pregunta 2'!$C$8:$F$69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0" i="3" l="1"/>
  <c r="G21" i="3"/>
  <c r="G20" i="3"/>
  <c r="B100" i="15"/>
  <c r="G57" i="3" s="1"/>
  <c r="B99" i="15"/>
  <c r="G56" i="3" s="1"/>
  <c r="B98" i="15"/>
  <c r="B52" i="14"/>
  <c r="G54" i="3" s="1"/>
  <c r="B51" i="14"/>
  <c r="G53" i="3" s="1"/>
  <c r="B50" i="14"/>
  <c r="R50" i="7"/>
  <c r="Q50" i="7"/>
  <c r="P50" i="7"/>
  <c r="O50" i="7"/>
  <c r="G66" i="3" l="1"/>
  <c r="G67" i="3"/>
  <c r="G55" i="3"/>
  <c r="G62" i="3"/>
  <c r="H31" i="3"/>
  <c r="C76" i="11" l="1"/>
  <c r="C75" i="11"/>
  <c r="C74" i="11"/>
  <c r="C73" i="11"/>
  <c r="C72" i="11"/>
  <c r="C71" i="11"/>
  <c r="D33" i="12" l="1"/>
  <c r="D35" i="10"/>
  <c r="G48" i="3" l="1"/>
  <c r="G69" i="3" s="1"/>
  <c r="F48" i="3"/>
  <c r="G40" i="3"/>
  <c r="G68" i="3" s="1"/>
  <c r="F40" i="3"/>
  <c r="G31" i="3" l="1"/>
</calcChain>
</file>

<file path=xl/sharedStrings.xml><?xml version="1.0" encoding="utf-8"?>
<sst xmlns="http://schemas.openxmlformats.org/spreadsheetml/2006/main" count="1803" uniqueCount="613">
  <si>
    <t xml:space="preserve">UNIVERSIDAD NACIONAL DE COLOMBIA </t>
  </si>
  <si>
    <t>Nota 2 : Para facilitar la comprensión del análisis, los resultados serán mostrados en forma de tablas y gráficas</t>
  </si>
  <si>
    <t>Total controles</t>
  </si>
  <si>
    <t>Promedio de riesgos por proceso</t>
  </si>
  <si>
    <t>Promedio de controles por proceso</t>
  </si>
  <si>
    <t>Promedio de controles por riesgo</t>
  </si>
  <si>
    <t>Bajo</t>
  </si>
  <si>
    <t>Moderado</t>
  </si>
  <si>
    <t>Alto</t>
  </si>
  <si>
    <t>Extremo</t>
  </si>
  <si>
    <t>Total</t>
  </si>
  <si>
    <t>Total riesgos</t>
  </si>
  <si>
    <t>Total procesos</t>
  </si>
  <si>
    <t>Índice de vulnerabilidad inherente</t>
  </si>
  <si>
    <t>Índice de vulnerabilidad residual</t>
  </si>
  <si>
    <t>Nivel de riesgos inherentes significativos</t>
  </si>
  <si>
    <t>Nivel de riesgos residuales significativos</t>
  </si>
  <si>
    <t>COB</t>
  </si>
  <si>
    <t>Procesos sin riesgos</t>
  </si>
  <si>
    <t>ND</t>
  </si>
  <si>
    <t>PRP</t>
  </si>
  <si>
    <t>PCP</t>
  </si>
  <si>
    <t>Controles</t>
  </si>
  <si>
    <t>01.001 DIRECCIONAMIENTO ESTRATÉGICO INSTITUCIONAL</t>
  </si>
  <si>
    <t>03.001 DIVULGACIÓN DE LA INFORMACIÓN GENERAL</t>
  </si>
  <si>
    <t>04.003 GESTIÓN DE LA INVESTIGACIÓN Y CREACIÓN ARTÍSTICA</t>
  </si>
  <si>
    <t>05.002 ADMISIONES</t>
  </si>
  <si>
    <t>06.005 GESTIÓN DE LA EXTENSIÓN</t>
  </si>
  <si>
    <t>07.008 BIENESTAR UNIVERSITARIO</t>
  </si>
  <si>
    <t>08.007 GESTIÓN DEL TALENTO HUMANO</t>
  </si>
  <si>
    <t>10.004 GESTIÓN DE LABORATORIOS</t>
  </si>
  <si>
    <t>11.001 GOBIERNO Y GESTIÓN DE SERVICIOS DE TI</t>
  </si>
  <si>
    <t>11.005 GESTIÓN DOCUMENTAL</t>
  </si>
  <si>
    <t>12.010 GESTIÓN FINANCIERA</t>
  </si>
  <si>
    <t>12.011 GESTIÓN ADMINISTRATIVA DE BIENES Y SERVICIOS</t>
  </si>
  <si>
    <t>12.007 GESTIÓN DE ORDENAMIENTO Y DESARROLLO FÍSICO SEDE AMAZONÍA</t>
  </si>
  <si>
    <t>12.007 GESTIÓN DE ORDENAMIENTO Y DESARROLLO FÍSICO SEDE CARIBE</t>
  </si>
  <si>
    <t>12.007 GESTIÓN DE ORDENAMIENTO Y DESARROLLO FÍSICO SEDE MANIZALES</t>
  </si>
  <si>
    <t>12.007 GESTIÓN DE ORDENAMIENTO Y DESARROLLO FÍSICO SEDE ORINOQUÍA</t>
  </si>
  <si>
    <t>12.007 GESTIÓN DE ORDENAMIENTO Y DESARROLLO FÍSICO SEDE PALMIRA</t>
  </si>
  <si>
    <t>12.008 SERVICIOS GENERALES Y DE APOYO ADMINISTRATIVO SEDE AMAZONÍA</t>
  </si>
  <si>
    <t>12.008 SERVICIOS GENERALES Y DE APOYO ADMINISTRATIVO SEDE CARIBE</t>
  </si>
  <si>
    <t>12.008 SERVICIOS GENERALES Y DE APOYO ADMINISTRATIVO SEDE MANIZALES</t>
  </si>
  <si>
    <t>12.008 SERVICIOS GENERALES Y DE APOYO ADMINISTRATIVO SEDE ORINOQUÍA</t>
  </si>
  <si>
    <t>12.008 SERVICIOS GENERALES Y DE APOYO ADMINISTRATIVO SEDE PALMIRA</t>
  </si>
  <si>
    <t>14.007 CONTROL DISCIPLINARIO</t>
  </si>
  <si>
    <t>15.001 MEJORAMIENTO DE LA GESTIÓN</t>
  </si>
  <si>
    <t>16.008 SEGURIDAD SOCIAL EN PENSIONES</t>
  </si>
  <si>
    <t>Procesos con riesgos</t>
  </si>
  <si>
    <t>NOMBRE</t>
  </si>
  <si>
    <t>Índice promedio de eficiencia de los controles implementados por disminución de la calificación del riesgo inherente</t>
  </si>
  <si>
    <t>Índice promedio de eficiencia pura de los controles implementados ( con y sin soporte de evaluación).</t>
  </si>
  <si>
    <t>Índice promedio de eficiencia pura de los controles implementados ( solo con soporte de evaluación).</t>
  </si>
  <si>
    <t>SIGLA</t>
  </si>
  <si>
    <t xml:space="preserve">Cobertura de la gestión del riesgo </t>
  </si>
  <si>
    <t>2 (1,5)</t>
  </si>
  <si>
    <t>3 (3,2)</t>
  </si>
  <si>
    <t>2 (2,13)</t>
  </si>
  <si>
    <t>CA</t>
  </si>
  <si>
    <t>Nivel de automatización de controles</t>
  </si>
  <si>
    <t>CP</t>
  </si>
  <si>
    <t>Nivel de controles preventivos</t>
  </si>
  <si>
    <t>RIS</t>
  </si>
  <si>
    <t>RRS</t>
  </si>
  <si>
    <t>RM</t>
  </si>
  <si>
    <t xml:space="preserve">Nivel de riesgos materializados </t>
  </si>
  <si>
    <t>Riesgo</t>
  </si>
  <si>
    <t>Responsable</t>
  </si>
  <si>
    <t>Nota</t>
  </si>
  <si>
    <t>RC.01.001.001 - Ejecución presupuestal con destinación diferente al cumplimiento de las metas de proyectos de inversión, Plan Global de Desarrollo y Plan Estratégico Institucional</t>
  </si>
  <si>
    <t>Hay (3) controles</t>
  </si>
  <si>
    <t>calidad_dnpenal - Calidad Direccion Nacional Planeacion Y Estadistica</t>
  </si>
  <si>
    <t>RC.02.004.001 - Adelantar un trámite que beneficie a su solicitante (estudiantes, docentes y administrativos) sin el cumplimento de los requisitos establecidos para ello.</t>
  </si>
  <si>
    <t>Hay (2) controles</t>
  </si>
  <si>
    <t>glarenassa - Gladys Arenas Salcedo</t>
  </si>
  <si>
    <t>RC.03.001.001 - Uso indebido de la información para favorecer intereses de terceros, publicada en los productos de Unimedios.</t>
  </si>
  <si>
    <t>Hay (6) controles</t>
  </si>
  <si>
    <t>mlchavezm - Martha Lucia Chaves Munoz</t>
  </si>
  <si>
    <t>RC.03.002.001 - Selección de evaluadores académicos que emitan concepto favorable a una obra sin el cumplimiento de los lineamientos del proceso de Divulgación de la Producción académica en beneficio de un particular</t>
  </si>
  <si>
    <t>direditorial - Editorial Correo</t>
  </si>
  <si>
    <t>RC.03.003.001 - Recibir dádiva para favorecer a un proveedor.</t>
  </si>
  <si>
    <t>dircultura - Programacion Cultural UN</t>
  </si>
  <si>
    <t>RC.03.004.001 - Manipular información para incidir en la toma de decisiones a favor de terceros o para generar documentos falsos o adulterados</t>
  </si>
  <si>
    <t>Hay (1) controles</t>
  </si>
  <si>
    <t>cdcardozor - Carmen Alicia Cardozo De Martinez</t>
  </si>
  <si>
    <t>RC.04.003.001 - Apropiación y/o utilización indebida de los recursos financieros asignados para la ejecución de proyectos de investigación.</t>
  </si>
  <si>
    <t>dnil - Calidad de la Direccion Nacional de Investigacion y Laboratorios</t>
  </si>
  <si>
    <t>RC.05.002.001 - Uso indebido de la información para favorecer intereses particulares los procesos de admisión</t>
  </si>
  <si>
    <t>Hay (4) controles</t>
  </si>
  <si>
    <t>dirnala_nal - Direccion Nacional De Admisiones</t>
  </si>
  <si>
    <t>RC.05.003.001 - Alteración de los datos en el sistema de información académica y demás aplicativos relacionados para favorecer o perjudicar a un usuario.</t>
  </si>
  <si>
    <t>mllondonol - Maria Luisa Londoño Londoño</t>
  </si>
  <si>
    <t>RC.05.004.001 - Uso indebido, falsificación o manipulación de la información académica por parte de docentes y estudiantes en la Sede Bogotá</t>
  </si>
  <si>
    <t>diracasede_bog - Direccion Academica Sede Bogota</t>
  </si>
  <si>
    <t>RC.06.005.001 - Abuso del poder por parte de los intervinientes directos o indirectos, en el manejo de recursos de cualquier índole en el ciclo de vida de los proyectos de extensión buscando beneficio particular</t>
  </si>
  <si>
    <t>dneipi - Direccion Nacional de Extension innovacion y propiedad intelectual</t>
  </si>
  <si>
    <t>RC.07.007.001 - Uso malintencionado de la información a los egresados para fines diferentes a los institucionales</t>
  </si>
  <si>
    <t>egresados - Programa de Egresados Nivel Nacional</t>
  </si>
  <si>
    <t>RC.07.008.001 - Incumplimiento de requisitos legales para el desarrollo de procesos administrativos favoreciendo intereses particulares.</t>
  </si>
  <si>
    <t>dirnalbie_nal - Direccion Nacional de Bienestar</t>
  </si>
  <si>
    <t>RC.08.007.001 - Incumplimiento de requisitos legales para el desarrollo de procesos administrativos de selección de personal favoreciendo intereses particulares.</t>
  </si>
  <si>
    <t>calidaddnpaa_nal - Calidaddireccion Nacional De Personal Academico Y Administrativo</t>
  </si>
  <si>
    <t>RC.08.007.002 - Omisión intencional de requisitos normativos en la asignación y reconocimiento de puntaje para un pago no debido a profesores</t>
  </si>
  <si>
    <t>RC.08.007.003 - Liquidar intencionalmente un pago laboral no debido a un servidor público o tercero en los procesos de nómina.</t>
  </si>
  <si>
    <t xml:space="preserve">RC.09.006.001 - El manejo del sistema de información bibliográfico por parte de funcionarios de las bibliotecas para descargar las multas ocasionadas por devolución tardía de material bibliográfico no es controlado de manera eficaz, por lo tanto, esto da pie a modificar </t>
  </si>
  <si>
    <t xml:space="preserve">dirsinab - Direccion Nacional de Bibliotecas - Direccion </t>
  </si>
  <si>
    <t>RC.10.004.001 - Apropiación, uso o aplicación indebida de los equipos, infraestructura e insumos de los laboratorios de la universidad, por parte de los funcionarios públicos encargados de su administración o custodia, en beneficio propio, favorecimiento a terceros o asu</t>
  </si>
  <si>
    <t>RC.11.001.001 - Alteración de la confidencialidad, integridad y disponibilidad de la información en procesos de TI que soportan los sistemas de misión crítica (SARA, SIA y QUIPU) declarados como confidenciales</t>
  </si>
  <si>
    <t>dnticalidad_nal - Calidad Dntic</t>
  </si>
  <si>
    <t>patrimoniod_nal - Gestion y Patrimonio Documental UN</t>
  </si>
  <si>
    <t>RC.12.007.001 - Abuso de autoridad en la consecución, asignación y/o restitución de recursos físicos en la Universidad para favorecer intereses particulares Sede Amazonía</t>
  </si>
  <si>
    <t>gespaciosf_ama - Gestion de Espacios Fisicos Amazonia</t>
  </si>
  <si>
    <t>RC.12.007.002 - Posible incumplimiento de los requisitos legales aplicables:  Se puede presentar en la en la celebración de contratos, supervisión e interventoría de contratos, apropiación de recursos y manejos presupuestales de la sede Bogotá</t>
  </si>
  <si>
    <t>calsecadmce_bog - Calidad Administracion Espacios Bogota</t>
  </si>
  <si>
    <t>RC.12.007.003 - Abuso de autoridad en la consecución, asignación y/o restitución de recursos físicos en la Universidad para favorecer intereses particulares</t>
  </si>
  <si>
    <t>adminsai_san - Unidad Administrativa sede Caribe</t>
  </si>
  <si>
    <t>RC.12.007.004 - Abuso de autoridad para favorecer intereses particulares en la consecución, asignación y/o restitución de recursos físicos en la Universidad Nacional de Colombia Sede Manizales.</t>
  </si>
  <si>
    <t>odfs_man - Oficina de Ordenamiento y Desarrollo Fisico - Sede Manizales</t>
  </si>
  <si>
    <t>RC.12.007.005 - Abuso de autoridad en la consecución, asignación y/o restitución de recursos físicos en la Universidad para favorecer intereses particulares Sede Medellín</t>
  </si>
  <si>
    <t>dirinfra_med - Direccion de Ordenamiento y Desarrollo Fisico Sede Medellin</t>
  </si>
  <si>
    <t>RC.12.007.006 - Abuso de autoridad en la consecución, asignación y/o restitución de recursos físicos en la Universidad para favorecer intereses particulares Sede Orinoquia</t>
  </si>
  <si>
    <t>cpjoyaj - Claudia Patricia Joya Joya</t>
  </si>
  <si>
    <t>RC.12.007.007 - Abuso de autoridad en la consecución, asignación y/o restitución de recursos físicos en la Universidad para favorecer intereses particulares Sede Palmira</t>
  </si>
  <si>
    <t>ofordenamiento_pal - Oficina De Ordenamiento Y Desarrollo Fisico Palmira</t>
  </si>
  <si>
    <t>RC.12.008.001 - Cohecho: Recibir dádivas de una parte interesada para obtener un beneficio particular de la sede Amazonia</t>
  </si>
  <si>
    <t>unidadmin_let - Unidad Administrativa Amazonia</t>
  </si>
  <si>
    <t>dl_bog - Division de Logistica Bogota</t>
  </si>
  <si>
    <t>RC.12.008.003 - Recibir dádivas de una parte interesada para obtener un beneficio particular de la Sede Caribe</t>
  </si>
  <si>
    <t>RC.12.008.004 - Cohecho: Recibir dádivas de una parte interesada para obtener un beneficio particular en la Universidad Nacional de Colombia Sede Manizales.</t>
  </si>
  <si>
    <t>10264176 - Jaime Leon Delgado Cardona</t>
  </si>
  <si>
    <t>RC.12.008.005 - Cohecho: Recibir dádivas de una parte interesada para obtener un beneficio particular en la sede Medellín</t>
  </si>
  <si>
    <t>logistica_med - Division Logistica Medellin</t>
  </si>
  <si>
    <t>RC.12.008.006 - Cohecho: Recibir dádivas de una parte interesada para obtener un beneficio particular de la sede Orinoquia</t>
  </si>
  <si>
    <t>ugi_ori - Unidad De Gestion Orinoquia Unidad De Gestion Orinoquia</t>
  </si>
  <si>
    <t>RC.12.008.007 - Exigencia de remuneración para realizar actividades propias del cargo en beneficio de un particular de la sede Palmira</t>
  </si>
  <si>
    <t>sgenerales_pal - Servicios Generales Sede Palmira</t>
  </si>
  <si>
    <t>RC.12.010.001 - Alteración de la información financiera en beneficio de intereses particulares y de terceros.</t>
  </si>
  <si>
    <t>dirnalfa_nal - Gerencia Nacional Financiera y Administrativa</t>
  </si>
  <si>
    <t>RC.12.011.001 - Inadecuada selección de contratistas en favor propio o de un tercero a cambio de un beneficio</t>
  </si>
  <si>
    <t>RC.12.011.002 - Emitir un recibido a satisfacción de un bien y/o un servicio sin el cumplimiento de las condiciones pactadas para un beneficio en favor propio o de un tercero .</t>
  </si>
  <si>
    <t>RC.12.011.003 - Inadecuada utilización de los bienes de la Universidad por parte del servidor público que los tiene bajo su responsabilidad para beneficio propio o de un particular.</t>
  </si>
  <si>
    <t>RC.13.004.001 - Emisión de una decisión o concepto o asesoría manifiestamente contrario al ordenamiento jurídico para favorecer intereses propios o de terceros.</t>
  </si>
  <si>
    <t>52716999 - Adriana Acero Rosas</t>
  </si>
  <si>
    <t>RC.14.001.001 - Uso indebido por parte de los funcionarios de la ONCI de la información utilizada en los procesos de evaluación independiente, con el fin de favorecer intereses particulares</t>
  </si>
  <si>
    <t>Hay (5) controles</t>
  </si>
  <si>
    <t>oficconi_nal - Oficina Nacional De Control Interno</t>
  </si>
  <si>
    <t>RC.14.007.001 - Tipificación del delito de cohecho por parte de un operador disciplinario que genere una evaluación de la actuación disciplinaria manifiestamente contraria a la ley</t>
  </si>
  <si>
    <t>29675430 - Lorena Villalobos Martinez</t>
  </si>
  <si>
    <t>RC.14.007.002 - Tipificación del delito de prevaricato por parte de un operador disciplinario que genere una evaluación de la actuación disciplinaria manifiestamente contraria a la ley</t>
  </si>
  <si>
    <t>RC.15.001.001 - Manipulación de información del Sistema de Gestión, para presentar resultados que favorezcan o desfavorezca la gestión del sistema o de un proceso en particular</t>
  </si>
  <si>
    <t>siga_nal - Sistema Integrado de Gestion Academica Administrativa y Ambiental</t>
  </si>
  <si>
    <t>RC.16.007.001 - Incumplimiento de requisitos legales en el desarrollo de procesos administrativos y asistenciales en Unisalud, favoreciendo intereses particulares</t>
  </si>
  <si>
    <t>unisaludcal_nal - 1Calidad de Unisalud</t>
  </si>
  <si>
    <t>RC.16.008.001 - Exigir o recibir una remuneración o dádiva para realizar actividades propias del cargo, agilizarlas, modificar o suministrar información, en beneficio personal, de un particular o de terceros</t>
  </si>
  <si>
    <t>pensiones - Fondo Pensional UN</t>
  </si>
  <si>
    <t>Control</t>
  </si>
  <si>
    <t>CC.01.001.001 - Actualizar e implementar los lineamientos sobre las etapas de formulación, ejecución, monitoreo y seguimiento y sobre la priorización de proyectos de inversión</t>
  </si>
  <si>
    <t>Manual</t>
  </si>
  <si>
    <t>Por evento</t>
  </si>
  <si>
    <t>Preventivo</t>
  </si>
  <si>
    <t>Responsable ejecucion del control: EQUIPO PROYECTOS DE LA DNPE Y DE LAS SEDES</t>
  </si>
  <si>
    <t>CC.01.001.003 - Desarrollar acciones de monitoreo y seguimiento a los proyectos de inversión</t>
  </si>
  <si>
    <t>Anual</t>
  </si>
  <si>
    <t>CC.01.001.004 - Fortalecer la etapa de formulación de los proyectos de inversión</t>
  </si>
  <si>
    <t>CC.02.004.001 - Verificación requisitos de acuerdo a la normativa vigente</t>
  </si>
  <si>
    <t>Diaria</t>
  </si>
  <si>
    <t>Responsable ejecución del control: Funcionarios ORIS y Oficinas de enlace</t>
  </si>
  <si>
    <t>CC.02.004.003 - Revisión y Firma</t>
  </si>
  <si>
    <t>Responsable ejecución del control: Asesores y Director(a)</t>
  </si>
  <si>
    <t>CC.03.001.001 - Existencia de dos coordinadores de agencia de noticias</t>
  </si>
  <si>
    <t xml:space="preserve">Responsable ejecucion del control: Blanca Nelly Mendivelso
</t>
  </si>
  <si>
    <t>CC.03.001.002 - Consejo de redacción</t>
  </si>
  <si>
    <t>CC.03.001.003 - Comité "consejo de redacción UN periódico"</t>
  </si>
  <si>
    <t>Mensual</t>
  </si>
  <si>
    <t>Responsable ejecucion del control: Blanca Nelly Mendivelso
No se tiene soporte de la evaluación del control</t>
  </si>
  <si>
    <t>CC.03.001.004 - Se mantiene actualizado un archivo en drive, al igual que cronogramas de grabación a través del correo institucional de televisión</t>
  </si>
  <si>
    <t>Semanal</t>
  </si>
  <si>
    <t xml:space="preserve">Responsable ejecucion del control: Liseth Paola Sayago
</t>
  </si>
  <si>
    <t>CC.03.001.005 - Propuesta de agenda para el programa un análisis soporte actas</t>
  </si>
  <si>
    <t xml:space="preserve">Responsable ejecucion del control: Carlos Emilio Raigoso
</t>
  </si>
  <si>
    <t>CC.03.001.006 - Reunión de coordinadores - soporte actas</t>
  </si>
  <si>
    <t>CC.03.002.001 - Revisión de las evaluaciones académicas de los proyectos editoriales por parte de los Comités Editoriales o quién haga sus veces</t>
  </si>
  <si>
    <t>Responsable ejecucion del control: Comités Editoriales de la Universidad Nacional de Colombia</t>
  </si>
  <si>
    <t>CC.03.002.002 - Revisión del cumplimiento de los requisitos para aplicar a las convocatorias para la publicación de libros</t>
  </si>
  <si>
    <t>Responsable ejecucion del control: Centros Editoriales de la Universidad Nacional de Colombia</t>
  </si>
  <si>
    <t>CC.03.002.003 - Revisión de la aplicación de la Resolución No. 1053 de 2010 de la Rectoría de la Universidad Nacional de Colombia y de los procedimientos vigentes del proceso Divulgación de la Información Académica</t>
  </si>
  <si>
    <t>Responsable ejecucion del control: Centros Editoriales y Comités Editoriales de la Universidad Nacional de Colombia</t>
  </si>
  <si>
    <t>CC.03.003.001 - Estatuto de Personal Administrativo</t>
  </si>
  <si>
    <t xml:space="preserve">Responsable ejecución del control: Jefe inmediato Dirección de Talento Humano
</t>
  </si>
  <si>
    <t>CC.03.003.002 - Aplicación del Manual de Convenios y Contratos</t>
  </si>
  <si>
    <t>CC.03.004.001 - Seguimiento de la normatividad vigente y lineamientos para la contratación, procesos internos y manejo de archivos</t>
  </si>
  <si>
    <t>CC.04.003.001 - Gestión de la información de proyectos y actividades de investigación en el Módulo de Investigación del sistema de información Hermes</t>
  </si>
  <si>
    <t>Automático</t>
  </si>
  <si>
    <t>Responsable ejecucion del control: DNIL - Direcciones de Investigacion y Extension de Sede o quien haga sus veces en Sedes de Presencia Nacional - Facultades</t>
  </si>
  <si>
    <t>CC.05.002.001 - Los controles se encuentran definidos en el procedimiento Logística de aplicación de pruebas</t>
  </si>
  <si>
    <t>Detectivo</t>
  </si>
  <si>
    <t>CC.05.002.007 - Los controles se encuentran definidos en el procedimiento Generación de pruebas de admisión a pregrado</t>
  </si>
  <si>
    <t>CC.05.002.008 - Los controles se encuentran definidos en los Instructivos para la aplicación de pruebas de admisión a los docentes designados</t>
  </si>
  <si>
    <t>CC.05.002.009 - Los controles se encuentran definidos en el Procedimiento Lectura de hojas de respuestas</t>
  </si>
  <si>
    <t>Correctivo</t>
  </si>
  <si>
    <t>CC.05.003.001 - Seguimiento a la implementación de la Normativa, lineamientos, Directrices, procedimientos aplicables</t>
  </si>
  <si>
    <t xml:space="preserve">Responsable ejecución: Registro y Matrícula </t>
  </si>
  <si>
    <t xml:space="preserve">CC.05.003.002 - Niveles de autorización en los sistemas de información </t>
  </si>
  <si>
    <t>Responsable ejecucion del control: Registro y Matrícula</t>
  </si>
  <si>
    <t>CC.05.003.003 - Auditorías a los sistemas de información</t>
  </si>
  <si>
    <t>Semestral</t>
  </si>
  <si>
    <t>Responsable ejecución del control: Registro y Matrícula</t>
  </si>
  <si>
    <t>CC.05.004.001 - Estatuto Estudiantil</t>
  </si>
  <si>
    <t>Responsable ejecución del control: Bienestar Universitario
No se tienen soportes de la evaluación del control</t>
  </si>
  <si>
    <t>CC.05.004.002 - Estatuto Docente</t>
  </si>
  <si>
    <t>Responsable ejecución del control: Dirección de Personal
No se tienen soportes de la evaluación del control</t>
  </si>
  <si>
    <t>CC.05.004.003 - Revisión documental</t>
  </si>
  <si>
    <t>Responsable ejecución del control: Secretaria Fac
No se tienen soportes de la evaluación del control</t>
  </si>
  <si>
    <t>CC.05.004.004 - Legislación y normatividad</t>
  </si>
  <si>
    <t>Responsable ejecución del control: Estado/Universidad
No se tienen soportes de la evaluación del control</t>
  </si>
  <si>
    <t>CC.06.005.001 - Seguimiento a la aplicación del Acuerdo 036 de 2009 por medio de la plataforma Hermes</t>
  </si>
  <si>
    <t xml:space="preserve">Responsable ejecución del control: Dirección Nacional de Extensión Innovación y Propiedad Intelectual
</t>
  </si>
  <si>
    <t>CC.06.005.002 - Seguimiento a la designación de los Directores de Proyectos de acuerdo a su idoneidad, pertinencia y disponibilidad</t>
  </si>
  <si>
    <t xml:space="preserve">Responsable ejecución del control: UAB, Decanos y Consejos de Facultad
</t>
  </si>
  <si>
    <t>CC.06.005.003 - Seguimiento a la verificación en la etapa precontractual de lo aprobado en el proyecto contra los recursos a contratar en la ejecución del mismo mediante la plataforma Hermes</t>
  </si>
  <si>
    <t xml:space="preserve">Responsable ejecución del control: Unidades Administrativas
</t>
  </si>
  <si>
    <t>CC.07.007.001 - Firma de documento de confidencialidad por parte de los responsables (Manuales Instructivos)</t>
  </si>
  <si>
    <t>Responsable ejecución del control: Coordinaciones Facultades, Sedes, Nivel Nacional
No se tienen soportes de la evaluación del control</t>
  </si>
  <si>
    <t>CC.07.007.002 - Reglamento de prestación de servicios de la Bolsa de Empleo</t>
  </si>
  <si>
    <t>Responsable ejecución del control: Coordinación Nivel Nacional
No se tienen soportes de la evaluación del control</t>
  </si>
  <si>
    <t>CC.07.007.003 - Mecanismos de administración de información (procedimientos)</t>
  </si>
  <si>
    <t>Responsable ejecución del control: Coordinaciones Sedes, Nivel Nacional
No se tienen soportes de la evaluación del control</t>
  </si>
  <si>
    <t>CC.07.007.004 - Actualización de usuarios y permisos para el uso de SIE</t>
  </si>
  <si>
    <t>Semiautomático</t>
  </si>
  <si>
    <t xml:space="preserve">CC.07.008.001 - Seguimiento, aplicación de normas, lineamientos y directrices </t>
  </si>
  <si>
    <t xml:space="preserve">Responsable ejecución del control: Líderes del proceso de Bienestar Universitario
</t>
  </si>
  <si>
    <t>CC.07.008.002 - Aplicación de procedimiento, manuales, quías e instructivos</t>
  </si>
  <si>
    <t xml:space="preserve">Responsable ejecución del control: Líderes de proceso
</t>
  </si>
  <si>
    <t>CC.07.008.003 - Ejecución y seguimiento a cronogramas, planes de trabajo y planes de mejora</t>
  </si>
  <si>
    <t>Responsable ejecución del control: Líderes del proceso de Bienestar Universitario</t>
  </si>
  <si>
    <t>CC.08.007.001 - Aplicación de los requisitos y condiciones dispuestos en la normativa de selección de personal administrativo de la Universidad</t>
  </si>
  <si>
    <t>Responsable ejecución del control: áreas de gestión de personal académico y administrativo en los niveles nacional y sede, y Jefes de Unidades de Gestión Integral en las SPN
No se tienen soportes de la evaluación del control</t>
  </si>
  <si>
    <t xml:space="preserve">CC.08.007.002 - Implementación de las actividades de control y verificación contemplados en el procedimiento U.PR.08.007.017 </t>
  </si>
  <si>
    <t>Responsable ejecución del control: Direcciones de personal o dependencia que haga sus veces en las sedes</t>
  </si>
  <si>
    <t>CC.08.007.003 - Aplicación del formato U.FT.08.007.089: Declaración de Impedido Para la Asignación y Reconocimiento de Puntaje.</t>
  </si>
  <si>
    <t>CC.08.007.004 - Revisión de reportes, preliminar a la sesión del CIARP</t>
  </si>
  <si>
    <t>CC.08.007.005 - Revisión previa a la sesión (pre Comité) con los representantes del Comité por áreas.</t>
  </si>
  <si>
    <t>CC.08.007.006 -  Uso del sistema SARA para la liquidación de nómina</t>
  </si>
  <si>
    <t>CC.08.007.007 - Definición y aplicación de la Circular de novedades</t>
  </si>
  <si>
    <t>CC.09.006.001 - Modificación de privilegios en el Sistema de Información Bibliográfico</t>
  </si>
  <si>
    <t>Responsable ejecución del control: Dirección Nacional de Bibliotecas</t>
  </si>
  <si>
    <t>CC.10.004.001 - Aplicación de los lineamientos establecidos en el Manual de Convenios y Contratos</t>
  </si>
  <si>
    <t>Responsable ejecución del control: Direcciones de Laboratorios de Sede o quien haga sus veces</t>
  </si>
  <si>
    <t>CC.10.004.002 - Aplicación de los lineamientos establecidos en la Resolución 1458 de 2017 de Rectoria "Por el cual se reglamenta la gestión del Sistema Nacional de Laboratorios de la Universidad Nacional de Colombia"</t>
  </si>
  <si>
    <t>dnilcalidad_nal - Calidad de la Direccion Nacional de Investigacion y Laboratorios</t>
  </si>
  <si>
    <t>CC.11.001.001 - Política de Seguridad informática y de la información</t>
  </si>
  <si>
    <t>Responsable ejecución del control: DNTIC</t>
  </si>
  <si>
    <t>CC.11.001.002 - Control de acceso</t>
  </si>
  <si>
    <t>CC.11.005.001 - Hoja de control</t>
  </si>
  <si>
    <t>CC.11.005.002 - Procedimiento consulta y préstamo documental</t>
  </si>
  <si>
    <t>CC.12.007.001 - Instructivo para la asignación de los espacios físicos</t>
  </si>
  <si>
    <t xml:space="preserve">Responsable ejecución del control: Unidad de Gestión Integral Sede Amazonía.
</t>
  </si>
  <si>
    <t>CC.12.007.002 - Aplicación del Manual de convenios y contratos, la Guía cartilla para el ejercicio de la función de supervisión e interventoría de contratos y ordenes contractuales y de los lineamientos del proceso de gestión de espacios físicos</t>
  </si>
  <si>
    <t xml:space="preserve">Responsable ejecución del control: Lideres de proceso, diseñadores, Interventores - supervisores de obra, profesionales de apoyo técnico y administrativo y de gestión contractual
</t>
  </si>
  <si>
    <t>CC.12.007.003 - Solicitud anticipada de los Espacios Físicos por medio de correo electrónico dirigidos a la Unidad de Gestión Integral con copia a la asistente de Dirección, cumpliendo con los lineamientos establecidos en la Sede</t>
  </si>
  <si>
    <t xml:space="preserve">Responsable ejecución del control: Unidad de Gestión Integral
</t>
  </si>
  <si>
    <t>CC.12.007.005 - Ejecución de la Comisión de Espacios Físicos (RESOLUCION C de S 027 de 2013)</t>
  </si>
  <si>
    <t xml:space="preserve">Responsable ejecución del control: Coordinador Delegado
</t>
  </si>
  <si>
    <t>CC.12.007.006 - Implementación del Comité de contratación (MANUAL DE CONVENIOS Y CONTRATOS, adoptado mediante Resolución de Rectoría No. 1551 del 19 de diciembre de 2014, y sus modificaciones).</t>
  </si>
  <si>
    <t>Responsable ejecución del control: Jefe de Contratación
Ejecución: Quincenal</t>
  </si>
  <si>
    <t>CC.12.007.007 - Aplicación de procedimientos, manuales, guías e instructivos</t>
  </si>
  <si>
    <t>CC.12.007.008 - Sistema de información SAG</t>
  </si>
  <si>
    <t>Responsable ejecución del control: Entes de Control de la institución y el área jurídica
No se tienen soportes de la evaluación del control</t>
  </si>
  <si>
    <t>CC.12.007.012 - Inventario actualizado  de los espacios físicos en la Sede</t>
  </si>
  <si>
    <t>Responsable ejecución del control: Dirección de Ordenamiento y Desarrollo Físco - Sección de Administración y Control de Espacios Físicos</t>
  </si>
  <si>
    <t>CC.12.007.013 - Aplicación del Manual de Convenios y Contratos</t>
  </si>
  <si>
    <t>Responsable ejecución del control: Dirección de Ordenamiento y Desarrollo Físico</t>
  </si>
  <si>
    <t>CC.12.008.001 - Plan de compras</t>
  </si>
  <si>
    <t xml:space="preserve">Responsable ejecución del control: Jefe de Unidad de Gestión Integral
</t>
  </si>
  <si>
    <t>CC.12.008.002 - Implementación del Manual de Convenios y Contratos</t>
  </si>
  <si>
    <t>Responsable de ejecución del control: Jefe de Contratación/Jefe de Logistica/Jefe de Mantenimiento</t>
  </si>
  <si>
    <t>CC.12.008.004 - Seguimientos del Comité Evaluador  para cumplimiento de los requisitos</t>
  </si>
  <si>
    <t>Responsable ejecución del control: COMITÉ DE EVALUACIÓN  ADQUISICIÓN DE BIENES Y SERVICIOS</t>
  </si>
  <si>
    <t>CC.12.008.005 - Aplicación de los procedimientos establecidos de acuerdo al manual de convenios y contratos</t>
  </si>
  <si>
    <t>Responsable de la ejecución del control: División de Contratación y Gestión de Bienes</t>
  </si>
  <si>
    <t>CC.12.008.006 - Aplicación del manual de convenios y contratos</t>
  </si>
  <si>
    <t xml:space="preserve">Responsable ejecución del control: Sección de contratación o quien haga sus veces en Sede, Facultad, Centro o Instituto
</t>
  </si>
  <si>
    <t>CC.12.008.007 - Aplicación del manual de convenios y contratos</t>
  </si>
  <si>
    <t>CC.12.008.012 - Aplicación del manual de convenios y contratos</t>
  </si>
  <si>
    <t>Responsable ejecución: Jefe de Sección</t>
  </si>
  <si>
    <t>CC.12.010.001 - Seguimiento a la información financiera.( Aplicación de los procedimientos definidos en el proceso que reflejan la gestión realizada de manera periódica( diario, mensual, semestral, trimestral, anual, etc)</t>
  </si>
  <si>
    <t>CC.12.011.001 - Aplicación de la normativa, procedimientos y herramientas vigentes para adquisición de bienes y servicios</t>
  </si>
  <si>
    <t>CC.12.011.002 - Ejecución de programas de capacitación</t>
  </si>
  <si>
    <t xml:space="preserve">Responsable ejecución: Gerencia Nacional Financiera/ División Nacional de Servicios Administrativos/Secciones de Adquisición y Gestión de bienes o quien haga sus veces </t>
  </si>
  <si>
    <t>CC.12.011.003 - Normas, procedimientos y herramientas de apoyo al seguimiento a la ejecución contractual y Guía Cartilla para el ejercicio de la función de supervisión e interventoría de contratos y ordenes contractuales</t>
  </si>
  <si>
    <t>CC.12.011.004 - Ejecución de programas de capacitación</t>
  </si>
  <si>
    <t>CC.12.011.005 - Implementación de los procedimientos para el reporte de novedades de los bienes de la Universidad.</t>
  </si>
  <si>
    <t>Responsable ejecución: Funcionarios y/o Contratistas</t>
  </si>
  <si>
    <t>CC.13.004.001 - Uso del sistema ORIÓN para hacer seguimiento a los procedimientos estandarizados dentro del proceso y los tiempos de respuesta, el cual, por regla general, no permite emitir comunicaciones sin aprobación del Director, Jefe de Grupo o Jefe de Oficina, segú</t>
  </si>
  <si>
    <t>Responsable ejecucion del control: Director o Jefes de dependencia</t>
  </si>
  <si>
    <t>CC.13.004.002 - Hacer seguimiento al cumplimiento de las funciones de los servidores públicos y contratistas.</t>
  </si>
  <si>
    <t>CC.14.001.001 - Declaración ética de la ONCI firmada por los integrantes del Equipo de la oficina, una vez que se ingresa a la ONCI o se reformula la declaración ética.</t>
  </si>
  <si>
    <t>Responsable ejecucion del control: Equipo ONCI</t>
  </si>
  <si>
    <t xml:space="preserve">CC.14.001.002 - Manifestación por parte de un funcionario de la ONCI previa al inicio de una evaluación y a través de medio escrito, informando al jefe de la Oficina sobre posible existencia de conflicto de intereses </t>
  </si>
  <si>
    <t>Responsable ejecucion del control: ONCI</t>
  </si>
  <si>
    <t>CC.14.001.003 - Asignación por parte del Jefe de la ONCI, previo al inicio de una evaluación, de un equipo de trabajo que involucre más de un profesional</t>
  </si>
  <si>
    <t>Responsable ejecucion del control: Jefe ONCI</t>
  </si>
  <si>
    <t>CC.14.001.004 - Relevo previo al inicio de una evaluación o una vez se conozca de la inhabilidad por parte del Jefe de la ONCI del Profesional que manifestó su conflicto de intereses con el área que será evaluada o su líder.</t>
  </si>
  <si>
    <t>CC.14.001.005 - Revisión por el Jefe de la ONCI del Informe Preliminar</t>
  </si>
  <si>
    <t xml:space="preserve">CC.14.007.002 - Verificación aleatoria de un auto inhibitorio, de archivo o de prescripción emitido por alguna de las Oficinas de Veeduría Disciplinaria de Sede </t>
  </si>
  <si>
    <t xml:space="preserve">Responsable ejecucion del control: Direccion Nacional de Veeduria Disciplinaria - asesores jurídicos 
</t>
  </si>
  <si>
    <t xml:space="preserve">CC.14.007.003 - Verificación aleatoria de un auto inhibitorio, de archivo o de prescripción emitido por alguna de las Oficinas de Veeduría Disciplinaria de Sede </t>
  </si>
  <si>
    <t>Responsable ejecución del control: Dirección Nacional de Veeduría Disciplinaria - asesores jurídicos</t>
  </si>
  <si>
    <t>CC.15.001.001 - Aplicación de lineamientos, directrices y herramientas metodológicas para la presentación y revisión de información del Sistema de Gestión.</t>
  </si>
  <si>
    <t xml:space="preserve">Responsable ejecucion del control: Coordinacion Nivel Nacional / Coordinacion Sede / Lider de Proceso.
Objetivo:Aplicar  los lineamientos, directrices y herramientas metodológicas para la presentación y verificación de la información creada, modificada o eliminada en el Sistema de Gestión.
</t>
  </si>
  <si>
    <t>CC.15.001.002 - Toma de datos de las fuentes de información establecidas</t>
  </si>
  <si>
    <t xml:space="preserve">Responsable ejecución del control: Coordinación Nivel Nacional o Sedes, Líder de proceso en los diferentes niveles de aplicación.			
Objetivo: Usar los repositorios, sitios web y otras fuentes de información institucionales para el uso, extracción y disposición de la información asociada al  Sistema Gestión.
</t>
  </si>
  <si>
    <t>CC.16.007.001 - Seguimiento a la aplicación de procedimientos y normatividad vigentes</t>
  </si>
  <si>
    <t>Responsable ejecucion del control: Lideres de Proceso</t>
  </si>
  <si>
    <t>CC.16.007.002 - Aplicación de los protocolos para el manejo de información</t>
  </si>
  <si>
    <t>Responsable ejecucion del control: Lider oficina contratacion o Asesor planeación y sistemas de información</t>
  </si>
  <si>
    <t xml:space="preserve">CC.16.008.001 - Administración de usuarios y roles en la nómina de pensionados - gestión humana </t>
  </si>
  <si>
    <t xml:space="preserve">Responsable ejecucion del control: DIRECCION NACIONAL DEL FONDO PENSIONAL
</t>
  </si>
  <si>
    <t>CC.16.008.002 - Segregación de funciones en el reconocimiento y pago de obligaciones pensionales</t>
  </si>
  <si>
    <t xml:space="preserve">Responsable ejecuci?n del control: DIRECCION NACIONAL DEL FONDO PENSIONAL - COORDINADORES DE ÁREA
</t>
  </si>
  <si>
    <t>Formulario Monitoreo y revisión riesgos de corrupción Nivel Nacional  - Apoyo respuesta Circular 04 VRG</t>
  </si>
  <si>
    <t>Pregunta 1: A la fecha, ¿ Se ha materializado algún riesgo de corrupción ?</t>
  </si>
  <si>
    <t>03.002. DIVULGACIÓN DE LA PRODUCCIÓN ACADÉMICA</t>
  </si>
  <si>
    <t>SI</t>
  </si>
  <si>
    <t>PROCESO</t>
  </si>
  <si>
    <t>RESPUESTA</t>
  </si>
  <si>
    <t>Pregunta 2: ¿Los controles identificados han demostrado ser eficaces en el tratamiento de los riesgos de corrupción?</t>
  </si>
  <si>
    <t>NO</t>
  </si>
  <si>
    <t>OBSERVACIONES</t>
  </si>
  <si>
    <t>Busca establecer si en alguno  de los procesos que respondieron la circular se materializaron riesgos de corrupción en lo transcurrido del 2020</t>
  </si>
  <si>
    <t>SIN PLANES T/M</t>
  </si>
  <si>
    <t xml:space="preserve">Busca establecer si los planes finalizados o en etapa de verificación de eficacia asociados a los riesgos de corrupción fueron o no eficaces, así como si contaba con planes vigentes o no </t>
  </si>
  <si>
    <t>TOTAL RESPUESTAS</t>
  </si>
  <si>
    <t>CC.03.001.001</t>
  </si>
  <si>
    <t>CC.03.001.002</t>
  </si>
  <si>
    <t>CC.03.001.003</t>
  </si>
  <si>
    <t>CC.03.001.004</t>
  </si>
  <si>
    <t>CC.03.001.005</t>
  </si>
  <si>
    <t>CC.03.001.006</t>
  </si>
  <si>
    <t xml:space="preserve">% </t>
  </si>
  <si>
    <t>CC.05.002.001</t>
  </si>
  <si>
    <t>CC.05.002.007</t>
  </si>
  <si>
    <t>CC.05.002.008</t>
  </si>
  <si>
    <t>CC.05.002.009</t>
  </si>
  <si>
    <t>El control ha sido eficaz ya que ha contribuido a mitigar los intentos de copia,  fraude y suplantación durante la aplicación. Al igual que el control del material de aplicación. Con esto se garantiza una transparencia y claridad en el proceso</t>
  </si>
  <si>
    <t xml:space="preserve"> El control ha sido eficaz ya que ha contribuido a mitigar el intento de copia,  ya que se generan distintas formas para ser aplicadas en una prueba de admisión, es decir los cuadernillos no son los mismos para los aspirantes.  Además con la elaboración periódica de ítems se garantiza una prueba distinta en cada aplicación. También, se cuenta con Formatos de confidencialidad para los docentes que participan en la construcción de items de la prueba.</t>
  </si>
  <si>
    <t xml:space="preserve">Durante la aplicación de la prueba el Jefe de Salón realiza la verificación del documento de identidad Vs el aspirante. También se realiza la toma de la huella dactilar aleatoriamente y cuando se tiene sospecha de algún aspirante.  Servicio de dactiloscopia. Una vez admitido el aspirante se confronta las huellas tomadas en la credencial de identificación y las del proceso de matrícula. </t>
  </si>
  <si>
    <t>El control ha sido eficaz ya que ha contribuido a controlar las condiciones para la lectura, calificación y admisión.</t>
  </si>
  <si>
    <t>CC.16.008.001</t>
  </si>
  <si>
    <t>CC.16.008.002</t>
  </si>
  <si>
    <t>Ha contribuido en el sentido que se tiene control sobre el número y permisos de usuarios para ingresar a la nómina de pensionados y los  perfiles y/o roles que se otorgan a cada uno en razón de sus funciones, con el fin de minimizar el riesgo de alteración o modificación de datos y la entrega de información a ter-ceros no autorizados.</t>
  </si>
  <si>
    <t>CC.14.007.002</t>
  </si>
  <si>
    <t>CC.14.007.003</t>
  </si>
  <si>
    <t xml:space="preserve"> Los controles aplicados a los riesgos de corrupción  han sido eficaces, presentando una reducción de la variable de probabilidad del 80%, dado que la aplicación de los controles de legalidad están dirigidos a evitar que éstos riesgos se materialicen</t>
  </si>
  <si>
    <t>CC.01.001.001</t>
  </si>
  <si>
    <t>CC.01.001.003</t>
  </si>
  <si>
    <t>CC.01.001.004</t>
  </si>
  <si>
    <t>Se socializaron vía correo electrónico los lineamientos correspondientes a las etapas de la gestión por proyectos de inversión.  Adicionalmente, se realizó el ejercicio de análisis de la Etapa de Formulación de los proyectos de inversión, la cual fue realizada con aportes de las Sedes de Medellín y Manizales. También se inició desde la Dirección Nacional de Planeación y Estadística, con el análisis de la Resolución 309 de 2009</t>
  </si>
  <si>
    <t>A través de con reuniones periódicas programadas y ejecutadas, dirigiidas a las Oficinas de Planeación de las Sedes.  A través de los reportes de ejecución QUIPU Y BPUN. Revisión y elaboración del informe mensual de ejecución presupuestal.
Revisión informe de avance técnico semestral BPUN, en el cual se hace seguimiento y observaciones a los directores de proyectos, en relación con la inversión.</t>
  </si>
  <si>
    <t>Se contó con la participación de las sedes en las actividades programadas por la Dirección Nacional de Planeación para tal fin.   Se llevó a cabo la realización de Talleres sobre la Formulación de Proyectos de Gestión y Soporte Institucional por parte de profesionales de la Dirección Nacional de Planeación y Estadística dirigida a los directores y coordinadores funcionales de los proyectos de la Sede.   En las Sedes realizaron reuniones de trabajo con responsables de formular proyectos y acompañar en las inquietudes más relevantes de dicha etapa, estas charlas fueron acompañadas por material preparado desde la DNPE y GNFA. Al corte de 2019 lo proyectos formulados son coherentes con lo expuesto en el PGD</t>
  </si>
  <si>
    <t>CC.03.002.001</t>
  </si>
  <si>
    <t>CC.03.002.002</t>
  </si>
  <si>
    <t>CC.03.002.003</t>
  </si>
  <si>
    <t>Todas las evaluaciones y evaluadores son revisados en su totalidad por los centros editoriales. A los proyectos editoriales se le aplica el mismo proceso de evaluación por pares Doble Ciego, enviando el formato de evaluación destinado para la actividad y los evaluadores se asignan siguiendo los requisitos, cumpliendo con el procedimiento de publicación de libros U.PR.03.002.030 establecido por el proceso y se soporta mediante Acta de aprobación del comité editorial o quien haga sus veces en las unidades editoras y Aval del Consejo de Facultad sobre el Acta del comité.</t>
  </si>
  <si>
    <t xml:space="preserve"> Durante el 2019 no se realizó convocatoria para la publicación de Libros. No obstante, se efectuaron diez procesos editoriales por funcionamiento, encargados por las facultades de las distintas sedes. La oficina Editorial es la responsable de hacer la verificación del cumplimiento de los requisitos de los libros presentados a la convocatoria y reportar el resultado al Comité Editorial de la Editorial UN</t>
  </si>
  <si>
    <t xml:space="preserve"> Todos los proyectos presentados ante los Comités Editoriales deben cumplir con la Resolución 1053 de 2010 de la Rectoría de la Universidad Nacional de Colombia y los procedimientos vigentes del proceso. El control se realiza mediante la centralización de las publicaciones, en el momento de realizar la revisión del cumplimiento de los requisitos para la asignación del ISBN en el Sistema de gestión HERMES, realizado desde la Editorial UN.</t>
  </si>
  <si>
    <t>CC.07.008.001</t>
  </si>
  <si>
    <t>CC.08.007.001</t>
  </si>
  <si>
    <t>CC.12.010.001</t>
  </si>
  <si>
    <t>CC.12.011.001</t>
  </si>
  <si>
    <t>CC.07.008.002</t>
  </si>
  <si>
    <t>CC.07.008.003</t>
  </si>
  <si>
    <t xml:space="preserve"> El control durante la vigencia 2019, fue realizado a través de los Comités Nacionales de Bienestar en donde se puede evidenciar que las directrices impartidas para el proceso se están realizando, de igual manera profesionales de la DNBU realizaron visitas a las sedes para verificar el cumplimiento de las políticas de bienestar, a partir de estas visitas se generaban actividades en donde fuera necesario, sin embargo existen otras metodos para realizar esta verificación de cumplimiento que no pudieron ser llevados a cabo debido a limitaciones mayormente presupuestales</t>
  </si>
  <si>
    <t>La aplicación de procedimientos es el control mas importante para el mitigar la probabilidad de que se materialicen riesgos de corrupción, pues en estos documentos se establece paso a paso que deben ser ejecutados por los profesionales de bienestar para cumplir sus actividades, estos procedimientos se encuentras establecidos para las 5 áreas de BU.</t>
  </si>
  <si>
    <t>El desarrollo de cronogramas ayuda a estableecer los momentos en que deben ser ejecutados las tareas y los seguimientos a lass mismas.</t>
  </si>
  <si>
    <t>Observación o justificación muy extensa para esta celda</t>
  </si>
  <si>
    <t>CC.12.011.002</t>
  </si>
  <si>
    <t>CC.12.011.003</t>
  </si>
  <si>
    <t>CC.12.011.004</t>
  </si>
  <si>
    <t>CC.12.011.005</t>
  </si>
  <si>
    <t>Observación o justificación muy extensa para esta celda, se revisó la respuesta enviada, pero debido a las diferentes valoraciones de eficacia a un mismo control, no fue posible extraer el % eficacia de cada control</t>
  </si>
  <si>
    <t>CC.06.005.001</t>
  </si>
  <si>
    <t>CC.06.005.003</t>
  </si>
  <si>
    <t>CC.06.005.002</t>
  </si>
  <si>
    <t>Este seguimiento es eficaz debido a que la plataforma HERMES ya tiene los parámetros establecidos en el acuerdo 036</t>
  </si>
  <si>
    <t>Control 2 Seguimiento a la designación de los directores de proyectos de acuerdo a su idoneidad, pertinencia y disponibilidad mediante la plataforma Hermes. Puntuación (75%) se propone Plan de Mejoramiento</t>
  </si>
  <si>
    <t>CC.04.003.001</t>
  </si>
  <si>
    <t xml:space="preserve"> El control es periódico, está documentado, y ha sido ampliamente, difundido en la comunidad académica. Sin embargo somos conscientes que falta mejorar la interacción con otros sistemas de información al interior de la universidad y fortalecer las estrategias de seguimiento durante la ejecución de los proyectos de investigación.</t>
  </si>
  <si>
    <t xml:space="preserve">CC.10.004.001 </t>
  </si>
  <si>
    <t>CC.10.004.002</t>
  </si>
  <si>
    <t>Nota: No disponible "ND" hace referencia a los procesos que dieron respuesta a la circular pero no establecieron ( o con la información reportada por el proceso no es posible obtener) el valor de la eficacia del control.</t>
  </si>
  <si>
    <t>No se pudo determinar, el proceso envío el valor de la eficiencia de los controles, más no el de su eficacia</t>
  </si>
  <si>
    <t xml:space="preserve">CC.11.001.001 </t>
  </si>
  <si>
    <t>CC.11.001.002</t>
  </si>
  <si>
    <t>CC.15.001.001</t>
  </si>
  <si>
    <t>CC.15.001.002</t>
  </si>
  <si>
    <t>El control tuvo una eficacia alta aportando a reducir la probabilidad en dos niveles (su eficiencia permite reducir 2 niveles); según las respuestas de las coordinaciones de calidad de sede, la producción de documentación real y actualizada con base a los lineamientos, instructivos y demás del sistema de gestión es evidencia de la funcionalidad del control; por otro lado, la mayoría de la información que produce el SG se difunde a través de los sitios web  institucionales y el aplicativo SoftExpert, que puede ser consultada por cualquier miembro interno o externo a la institución (excepto para el caso de la información clasificada como confidencial según la ley), aportando así al principio de la transparencia a través del acceso a la información y disminuyendo la probabilidad de ocurrencia del riesgo asociado.</t>
  </si>
  <si>
    <t>El control tuvo una eficacia media aportando a reducir la probabilidad en un nivel ( su eficiencia permite disminuir un nivel); según las respuestas de las coordinaciones de calidad, la mayoría de la información que usa el SG se obtiene a través de  los procesos, sitios web  institucionales y en el repositorio principal del SG el SoftExpert, haciendo que la aplicación del control sea eficaz y aporte a la reducción de la probabilidad del riesgo asociado.</t>
  </si>
  <si>
    <t>CC.08.007.002</t>
  </si>
  <si>
    <t>CC.08.007.003</t>
  </si>
  <si>
    <t>CC.08.007.004</t>
  </si>
  <si>
    <t>CC.08.007.005</t>
  </si>
  <si>
    <t>CC.08.007.006</t>
  </si>
  <si>
    <t>CC.08.007.007</t>
  </si>
  <si>
    <t>CC.12.007.001</t>
  </si>
  <si>
    <t>CC.12.007.003</t>
  </si>
  <si>
    <t>CC.12.007.005</t>
  </si>
  <si>
    <t>CC.12.007.006</t>
  </si>
  <si>
    <t>CC.12.007.012</t>
  </si>
  <si>
    <t>CC.12.007.013</t>
  </si>
  <si>
    <t>CC.12.008.006</t>
  </si>
  <si>
    <t>CC.12.008.001</t>
  </si>
  <si>
    <t>CC.12.008.004</t>
  </si>
  <si>
    <t>CC.12.008.002</t>
  </si>
  <si>
    <t>CC.12.008.012</t>
  </si>
  <si>
    <t>El control ha contribuido a reducir la variable probabilidad del riesgo de corrupción asociado en un 100% toda vez que se desarrolló el instructivo y se modificó la herramienta para su aplicación de Manual a Automatizada; a la vez se desarrolló un procedimiento, Asignación de Espacios Físicos  A-PR-12.007.001,  que permite establecer de manera automatizada el orden de las actividades necesarias para la asignación de un espacio físico de manera temporal, para el cumplimiento de las funciones académico — administrativas y de bienestar de la Universidad Nacional de Colombia Sede Amazonia.</t>
  </si>
  <si>
    <t>El control utilizado ha demostrado ser eficaz, más sin embargo se considera que la automatización haría que este control sea mas eficaz</t>
  </si>
  <si>
    <t>El control entrego la valoración de la eficiencia, no de la eficacia</t>
  </si>
  <si>
    <t xml:space="preserve">El inventario de los espacios físicos se tiene actualizados con salones y oficinas de docentes, al igual que las oficinas administrativas y espacios de laboratorios y sobre los lotes que tiene la Sede, se encuentra documentado en un excell, lo que permite dar una asignación que sea ajustada a las necesidades sin subutilización de los espacios. Se está actualizando el inventario de forma semestral, el responsable de la actualización tiene el conocimiento de los espacios existentes. Existe conocimiento de las partes involucradas sobre este control. </t>
  </si>
  <si>
    <t>Toda vez que se va a realizar una intervención por parte de la DODF , se aplica el Manual de Convenios y Contratos. Este control se aplica de forma permanente, y cada vez que se va a realizar una intervención física o una asignación de espacios se tiene en cuenta este manual. El personal de la oficina de la DODF conocen la aplicación del manual de convenios y contratos de la UN</t>
  </si>
  <si>
    <t xml:space="preserve"> El plan de compras se aprueba anualmente mediante Resolución de Rectoría y en él se establecen las diferentes actividades de mantenimiento, adquisición de equipos y materiales para la conservación de la infraestructura física, al igual que el valor proyectado desde la Sede para cada actividad en las diferentes vigencias.  Lo anterior permite la ejecución de las actividades proyectadas acorde a la planeación establecida para las órdenes contractuales para el cumplimiento de las funciones misionales de la Universidad Nacional de Colombia sede Amazonia, contribuyendo a reducir la variable de probabilidad del riesgo de corrupción asociado en un 95%.     </t>
  </si>
  <si>
    <t xml:space="preserve"> El Manual de convenios permite aplicar los lineamientos y directrices para elaboración y ejecución de órdenes contractuales para el cumplimiento de las funciones misionales de la Universidad Nacional de Colombia sede Amazonia. De igual manera desde el área de Contratación - Adquisición de bienes y servicios, se realizan capacitaciones para su correcta aplicación y cumplimiento y la socialización de los cambios o mejoras que se presenten,  contribuyendo a reducir la variable de probabilidad del riesgo de corrupción asociado en un 100% . </t>
  </si>
  <si>
    <t xml:space="preserve">Este control ha evitado la materialización del riesgo de corrupción, toda vez que la Sección de Logística, requiere un servicio, se realiza la solicitud de acuerdo al Manual de Convenios y Contratos, este control es aplicable cada vez que se requiere de un servicio (vigilancia, aseo, entre otros). El personal de la Sección de Logística es competente y conoce la aplicación del Manual de Convenios y Contratos. </t>
  </si>
  <si>
    <t>EFICAZ</t>
  </si>
  <si>
    <t>El proceso no envio observación u justificación de la eficacia del control</t>
  </si>
  <si>
    <t>Total respuestas</t>
  </si>
  <si>
    <t xml:space="preserve">Total controles eficaces </t>
  </si>
  <si>
    <t>Controles con % eficacia</t>
  </si>
  <si>
    <t>Controles sin % eficacia (ND)</t>
  </si>
  <si>
    <t>Promedio Eficacia controles</t>
  </si>
  <si>
    <t>IVI</t>
  </si>
  <si>
    <t>IVR</t>
  </si>
  <si>
    <t>ANÁLISIS MONITOREO Y REVISIÓN RIESGOS DE CORRUPCIÓN 2020</t>
  </si>
  <si>
    <t xml:space="preserve">Nota 3 : Los datos usados para el análisis fueron extraidos de los archivos Access de las versiones 0 y 1 del Mapa de Riesgos de Corrupción año 2020 </t>
  </si>
  <si>
    <t>2020 V1</t>
  </si>
  <si>
    <t>2020 V0</t>
  </si>
  <si>
    <t>Bajos</t>
  </si>
  <si>
    <t>Medios</t>
  </si>
  <si>
    <t>Altos</t>
  </si>
  <si>
    <t>Tabla 1 RC. Datos de procesos, riesgos MRC 2020 V0 - V1</t>
  </si>
  <si>
    <t>Tabla 2 RC. Distribución de controles por eficiencia MRC 2020 V0 - V1</t>
  </si>
  <si>
    <t>Tabla 3. RC Nivel de aceptabilidad de riesgos inherentes de corrupción MRC 2020 V0 - V1</t>
  </si>
  <si>
    <t>Tabla 4.Nivel de aceptabilidad de riesgos residuales  de corrupción MRC 2020 V0 - V1</t>
  </si>
  <si>
    <t>Tabla 5 RC. Indicadores de gestión de riesgos de corrupción MRC 2020 V0 - V1</t>
  </si>
  <si>
    <t>Tabla 6 RC. Estadísticas de gestión periodo 2020 V0 - V1</t>
  </si>
  <si>
    <t>Distribución eficacia controles de corrupción</t>
  </si>
  <si>
    <t>Baja - entre 0 y 59</t>
  </si>
  <si>
    <t>Media - entre 60 y 79</t>
  </si>
  <si>
    <t>Alta - entre 80 y 100</t>
  </si>
  <si>
    <t>Pregunta 3: ¿Se terminaron eficazmente los planes de  tratamiento/mejora vigentes para 
los riesgos de corrupción del proceso?</t>
  </si>
  <si>
    <t>CC.11.005.002</t>
  </si>
  <si>
    <t>CC.11.005.001</t>
  </si>
  <si>
    <t>El control ha contribuido a reducir la probabilidad del riesgo en un 95%, dado que en cumplimiento del Acuerdo 02 de 2014 del Archivo General de la Nación, se debe diligenciar la hoja de control como requisito indispensable para la Organización de Archivos de Gestión en soporte físico, según el Parágrafo del Artículo 12, el cual establece: “La persona o dependencia responsable de gestionar el expediente durante su etapa de trámite, está obligada a elaborar la hoja de control por expediente, en la cual se consigne la información básica de cada tipo documental y antes del cierre realizar la respectiva foliación. Cuando se realice la transferencia primaria, los expedientes deben ir acompañados de la respectiva hoja de control al principio de los mismos”.  Así mismo, se hace seguimiento a la implementación de la hoja de control en el marco del cumplimiento de las actividades del Plan de Mejoramiento Archivístico 2019 – 2022 de la Universidad Nacional de Colombia suscrito ante el Archivo General de la Nación.</t>
  </si>
  <si>
    <t>El control ha contribuido a reducir la probabilidad del riesgo en un 95%, dado que a través de estos lineamientos que buscan atender las necesidades de información que requieran los usuarios, dejando a su disposición la documentación contenida en los Archivos de Gestión, Central e Histórico de la Sede, bien sea con fines administrativos, académicos, judiciales o de índole informativa y cultural, se hace el control sobre los documentos que se prestan. Así mismo, este procedimiento fue actualizado en el marco del cumplimiento de las actividades del Plan de Mejoramiento Archivístico 2019 – 2022 de la Universidad Nacional de Colombia suscrito ante el Archivo General de la Nación.</t>
  </si>
  <si>
    <t>Nota 1 : Para poder obtener los datos, indicadores y estadísticas relevantes de los riesgos, se usa la extracción de información de las respuestas recibidas de los procesos en el monitoreo – revisión de los riesgos de corrupción  de abril- junio 2020 y del sistema de información SoftExpert.</t>
  </si>
  <si>
    <t>CC.12.007.011</t>
  </si>
  <si>
    <t>Reduce Probabilidad: Aplicación procedimiento gestión de Espacios Físicos en la Sede Orinoquia: Este control permite asegurar la asignación de espacios físicos según su agendamiento y disponibilidad por parte de docentes y administrativos de acuerdo las necesidades académico administrativas de la sede a través del cumplimiento de procedimientos internos.</t>
  </si>
  <si>
    <t>CC.12.008.008</t>
  </si>
  <si>
    <t>Aplicación del Estatuto de Personal Administrativo "Acción de Repetición". El control facilita Aplicar la normatividad interna tendiente a subsanar el daño causado a través de las sanciones establecidas por la institución y la ley.</t>
  </si>
  <si>
    <t>ACCIONES DE ACOMPAÑAMIENTO Y ACTUALIZACIÓN MAPA DE RIESGOS DE CORRUPCIÓN V1 14/08/2020</t>
  </si>
  <si>
    <t>PROCESOS</t>
  </si>
  <si>
    <t>E ini</t>
  </si>
  <si>
    <t>E fin</t>
  </si>
  <si>
    <t>ACCION ADELANTADA</t>
  </si>
  <si>
    <t>GESTIÓN</t>
  </si>
  <si>
    <t>ENTREGA DE INFORMACIÓN</t>
  </si>
  <si>
    <t>INV INFORMACIÓN</t>
  </si>
  <si>
    <t>Observaciones junio 2020</t>
  </si>
  <si>
    <t>Asesoría / Capacitación</t>
  </si>
  <si>
    <t>Llamada</t>
  </si>
  <si>
    <t>Correo</t>
  </si>
  <si>
    <t>Videoconf</t>
  </si>
  <si>
    <t>Fecha</t>
  </si>
  <si>
    <t>Ficha</t>
  </si>
  <si>
    <t>Form Control</t>
  </si>
  <si>
    <t>Form Impacto</t>
  </si>
  <si>
    <t>Otros</t>
  </si>
  <si>
    <t>Riesgos</t>
  </si>
  <si>
    <t>PT</t>
  </si>
  <si>
    <t>PM</t>
  </si>
  <si>
    <t xml:space="preserve">1. Envío Circular 04 de la VRG donde se solicita el monitoreo y revisión de los riesgos de corrupción.
2. Recordatorio monitoreo y revisión riesgos de corrupción con instructivo (hoja de ruta).
3. Se recibió la respuesta del proceso a través del formulario en drive dispuesto para ello. 
4. Se revisó la información de la respuesta recibida. </t>
  </si>
  <si>
    <t>x</t>
  </si>
  <si>
    <t>El proceso diligenció el formulario en drive y envío correo con soportes. Entre los soportes esta une Excel con las respuestas de las sedes ante la materialización de riesgos, eficacia de controles y novedades e inclusiones de riesgos; además enviaron evidencias de la ejecución de los controles.</t>
  </si>
  <si>
    <t>02.004 AGENCIAR LAS RELACIONES INTERINSTITUCIONALES</t>
  </si>
  <si>
    <t>1. Envío Circular 04 de la VRG donde se solicita el monitoreo y revisión de los riesgos de corrupción.
2. Recordatorio monitoreo y revisión riesgos de corrupción con instructivo (hoja de ruta)</t>
  </si>
  <si>
    <t xml:space="preserve">Los archivos enviados como soportes corresponden a los reportados para la publicación del MRC de enero de 2020, por ende soló se deja como soporte la respuesta al formulario. </t>
  </si>
  <si>
    <t>03.002 DIVULGACIÓN DE LA  PRODUCCIÓN ACADÉMICA</t>
  </si>
  <si>
    <t>1. Envío Circular 04 de la VRG donde se solicita el monitoreo y revisión de los riesgos de corrupción.
2. Recordatorio monitoreo y revisión riesgos de corrupción con instructivo (hoja de ruta).
3. Se recibió la respuesta del proceso a través del formulario en drive dispuesto para ello. 
4. Se revisó la información de la respuesta recibida. 
5. se actualizó la evaluación del riesgo inherente y residual a fecha del 2020 así como la eficiencia de los controles en el SoftExpert</t>
  </si>
  <si>
    <t>El proceso dio respuesta a la circular 04 y al oficio 430 a través del formulario en drive y correo electrónico el día 16 de abril de 2020, enviando la ficha de escenario de riesgos actualizada así como los formatos de eficiencia de controles e impacto de riesgos de corrupción.</t>
  </si>
  <si>
    <t>03.003 DIVULGACIÓN CULTURAL</t>
  </si>
  <si>
    <t>03.004 DIVULGACIÓN DE LA INFORMACIÓN OFICIAL</t>
  </si>
  <si>
    <t xml:space="preserve">1. Envío Circular 04 de la VRG donde se solicita el monitoreo y revisión de los riesgos de corrupción.
2. Recordatorio monitoreo y revisión riesgos de corrupción con instructivo (hoja de ruta). 
3. Se recibió la respuesta del proceso a través del formulario en drive dispuesto para ello. 
4. Se revisó la información de la respuesta recibida. </t>
  </si>
  <si>
    <t>El proceso diligenció el formulario en drive, no se presentaron cambios en el riesgo ni se identificaron nuevos. Envío evidencias de las actividades de monitoreo y revisión</t>
  </si>
  <si>
    <t>05.001 GESTIÓN DE PROGRAMAS CURRICULARES</t>
  </si>
  <si>
    <t xml:space="preserve">1. Envío reiteración respuesta Oficio VRG 430-19 donde se solicita la actualización e inclusión de nuevos riesgos para el MRC de enero 2020, se acompaña de un  instructivo para con las pautas para dar respuesta al oficio.
2. Se recibió la respuesta del proceso. 
3. Se revisó la información de la respuesta recibida. 
</t>
  </si>
  <si>
    <t>El proceso envío un riesgo asociado al nuevo proceso “Gestión administrativa de apoyo a la formación”, NO se incluirá en la actualización del Mapa de Riesgos de Corrupción ya que está pendiente su formalización con los demás procesos unificados, esta se llevara a cabo en el levantamiento de los mapas de riesgos del nuevo proceso en los meses de junio y julio.</t>
  </si>
  <si>
    <t xml:space="preserve">1. Envío Circular 04 de la VRG donde se solicita el monitoreo y revisión de los riesgos de corrupción.
2. Recordatorio monitoreo y revisión riesgos de corrupción con instructivo (hoja de ruta)
3. Se recibió la respuesta del proceso a través del formulario en drive dispuesto para ello. 
4. Se revisó la información de la respuesta recibida. </t>
  </si>
  <si>
    <t xml:space="preserve">Opcional la respuesta a la circular.  El proceso respondió el formulario y envío por correo la ficha de escenario de riesgos con la inclusión de dos nuevos controles a los cuales les falta su respectivo soporte de evaluación, por este motivo y su unificación en el nuevo proceso de formación, no se actualizarán los dos controles en el MRC del 20/05/2020. </t>
  </si>
  <si>
    <t>05.003 REGISTRO Y MATRÍCULA</t>
  </si>
  <si>
    <t>Opcional la respuesta a la circular. El riesgo vigente es de la sede Manizales; existe otro riesgo asociado a la sede Bogotá que fue actualizado para la publicación del Mapa de enero de 2020, pero como contaba con dos controles de impacto no se tuvo en cuenta.</t>
  </si>
  <si>
    <t>05.004 GESTIÓN DE LA ACTIVIDAD ACADÉMICA</t>
  </si>
  <si>
    <t>1. Envío reiteración respuesta Oficio VRG 430-19 donde se solicita la actualización e inclusión de nuevos riesgos para el MRC de enero 2020, se acompaña de un  instructivo para con las pautas para dar respuesta al oficio.</t>
  </si>
  <si>
    <t>Opcional la respuesta. El proceso no cuenta con riesgos de corrupción de vigencias anteriores, fue unificado en el nuevo proceso “Gestión administrativa de apoyo a la formación” y el levantamiento de sus riesgos está planificado entre junio y julio de 2020.</t>
  </si>
  <si>
    <t>05.005 APOYO A LA INNOVACIÓN ACADÉMICA</t>
  </si>
  <si>
    <t xml:space="preserve"> Opcional la respuesta a la circular</t>
  </si>
  <si>
    <t xml:space="preserve">1. Envío Circular 04 de la VRG donde se solicita el monitoreo y revisión de los riesgos de corrupción.
2. Recordatorio monitoreo y revisión riesgos de corrupción con instructivo (hoja de ruta).
3. Se recibió la respuesta del proceso a través del formulario en drive dispuesto para ello. 
4. Se revisó la información de la respuesta recibida. 
5. se actualizó en el SoftExpert los cambios en la ficha y el control </t>
  </si>
  <si>
    <t>El proceso respondió el formulario en drive y envió por correo la ficha de escenario y otros soportes. El riesgo se mantiene con leves modificaciones en el apartado 4 y cambios en la eficiencia de los controles</t>
  </si>
  <si>
    <t>07.007 GESTIÓN DE EGRESADOS</t>
  </si>
  <si>
    <t>1. Envío reiteración respuesta Oficio VRG 430-19 donde se solicita la actualización e inclusión de nuevos riesgos para el MRC de enero 2020, se acompaña de un  instructivo para con las pautas para dar respuesta al oficio.
2. Envío correo de Reiteración respuesta oficio VRG 430-19
3. Se realizo una reunión para definir las actividades para dar respuesta al oficio VRG-430-19.</t>
  </si>
  <si>
    <t>A finales del mes de julio se envío una reiteración al proceso para la respuesta al oficio. En reunión el día 12 de agosto con integrantes del proceso, se programaron las acciones para dar respuesta al Oficio VRG 430-19, se espera la respuesta el 31 de agosto del 2020.</t>
  </si>
  <si>
    <t>1. Envío Circular 04 de la VRG donde se solicita el monitoreo y revisión de los riesgos de corrupción.
2. Recordatorio monitoreo y revisión riesgos de corrupción con instructivo (hoja de ruta).
3. Se recibió la respuesta del proceso a través del formulario en drive dispuesto para ello. 
4. Se revisó la información de la respuesta recibida. 
5. se actualizó en el SoftExpert los cambios en la ficha y el control.</t>
  </si>
  <si>
    <t>La ficha de riesgos presento cambios en el apartado superior y en el control 3(paso de manual a automático). El formato de evaluación del control 3 cambio su eficiencia del 65% al 70%.</t>
  </si>
  <si>
    <t>1. Envío Circular 04 de la VRG donde se solicita el monitoreo y revisión de los riesgos de corrupción.
2. Recordatorio monitoreo y revisión riesgos de corrupción con instructivo (hoja de ruta).
3. Se recibió la respuesta del proceso a través del formulario en drive dispuesto para ello. 
4. Se revisó la información de la respuesta recibida.</t>
  </si>
  <si>
    <t>El proceso diligenció el formulario en drive, no se presentaron cambios en el riesgo ni se identificaron nuevos.
Hay Errores leves en las fichas de escenario de riesgo, se notificó al proceso a finales de enero.</t>
  </si>
  <si>
    <t>09.006 GESTIÓN DE RECURSOS Y SERVICIOS BIBLIOTECARIOS</t>
  </si>
  <si>
    <t>El proceso diligenció el formulario en drive, no se presentaron cambios en el riesgo ni se identificaron nuevos. Se anexaron las evidencias del monitoreo y revisión con las  sedes.</t>
  </si>
  <si>
    <t>El proceso diligenció el formulario en drive, no se presentaron cambios en el riesgo ni se identificaron nuevos. El control CC.11.001.002 tiene una eficiencia “baja”</t>
  </si>
  <si>
    <t>1. Envío reiteración respuesta Oficio VRG 430-19 donde se solicita la actualización e inclusión de nuevos riesgos para el MRC de enero 2020, se acompaña de un  instructivo con las pautas para dar respuesta al oficio.
2. Envío correo personalizado a la Jefe Astrid de Gestión y patrimonio documental.
3. Se recibio la respuesta del proceso a através de correo electrónico
4. Se revisó la información de la respuesta recibida
5. Se actualizaron los cambios en el SoftExpert</t>
  </si>
  <si>
    <t>El proceso envío dio respuesta a la circular 04 y al oficio 430 a través del formulario en drive y correo electrónico el día 17 de junio de 2020, enviando la ficha de escenario de riesgo actualizada así como los formatos de eficiencia de controles e impacto de riesgos de corrupción.</t>
  </si>
  <si>
    <t>El proceso diligenció el formulario en drive adjuntando las evidencias de la eficacia de los controles. No se reportaron novedades para el riesgo de corrupción vigente ni nuevos riesgos identificados.</t>
  </si>
  <si>
    <t>El proceso diligenció el formulario en drive adjuntando las evidencias de la eficacia de los controles. No se reportaron novedades para los riesgos de corrupción vigentes ni nuevos riesgos identificados. El plan de tratamiento asociado a un riesgo esta próximo a terminar</t>
  </si>
  <si>
    <t>EL proceso diligenció el formulario en drive adjuntando evidencias del monitoreo y de la optimización del control a través de dos planes de mejora terminados en diciembre de 2019 y enero de 2020. No se reportan cambios en los riesgos vigentes</t>
  </si>
  <si>
    <t>12.007 GESTIÓN DE ORDENAMIENTO Y DESARROLLO FÍSICO SEDE BOGOTÁ</t>
  </si>
  <si>
    <t>1. Envío reiteración respuesta Oficio VRG 430-19 donde se solicita la actualización e inclusión de nuevos riesgos para el MRC de enero 2020, se acompaña de un  instructivo para con las pautas para dar respuesta al oficio.
2. Se recibió la respuesta del proceso a través del correo. 
3. Se revisó la información contenida en los soportes
4. Se actualizaron los cambios respectivos en el SoftExpert</t>
  </si>
  <si>
    <t>El proceso envío la respuesta al oficio VRG 430 a través del correo, adjuntando la ficha de escenario de riesgos, formato de eficiencia de controles y formato de impacto actualizados y con modificaciones para su riesgo de corrupción.</t>
  </si>
  <si>
    <t>1. Se recibió la respuesta del oficio VRG 430 a través del correo. 
2. Se revisó la información contenida en los soportes
3. Se actualizaron los cambios respectivos en el SoftExpert.
4. Envío Circular 04 de la VRG donde se solicita el monitoreo y revisión de los riesgos de corrupción.
5. Se revisó la información contenida en los soportes
6. Se actualizaron los cambios respectivos en el SoftExpert.</t>
  </si>
  <si>
    <t>31/01/2020 
04/04/2020</t>
  </si>
  <si>
    <t xml:space="preserve">El proceso dio respuesta el 31 de enero al Oficio VRG 430 de 2019. A principios de Abril, el proceso envió por correo institucional la respuesta a la circular 04; esta no se hizo a través del formulario dispuesto para ello, sino a través de acta de reunión. </t>
  </si>
  <si>
    <t xml:space="preserve">
1. Envío reiteración respuesta Oficio VRG 430-19 donde se solicita la actualización e inclusión de nuevos riesgos para el MRC de enero 2020, se acompaña de un  instructivo para con las pautas para dar respuesta al oficio.
2. Se recibió la respuesta del proceso a través del correo. 
3. Se revisó la información contenida en los soportes
4. Se actualizaron los cambios respectivos en el SoftExpert</t>
  </si>
  <si>
    <t>El proceso envío la respuesta al oficio VRG 430 a través del correo, adjuntando la ficha de escenario de riesgos, formato de eficiencia de controles y formato de impacto actualizados y con modificaciones para su riesgo de corrupción, además envío el soporte del monitoreo y revisión en la sede.</t>
  </si>
  <si>
    <t>12.007 GESTIÓN DE ORDENAMIENTO Y DESARROLLO FÍSICO SEDE MEDELLIN</t>
  </si>
  <si>
    <t>Falta el formato U.FT.15.001.032. En la revisión previa a la publicación del Mapa de enero de 2020, se encontraron errores en la ficha apartado 4, se debe eliminar el control 2 por ser de impacto, este no se incluye en el mapa.</t>
  </si>
  <si>
    <t>1. Envío reiteración respuesta Oficio VRG 430-19 donde se solicita la actualización e inclusión de nuevos riesgos para el MRC de enero 2020, se acompaña de un  instructivo para con las pautas para dar respuesta al oficio.
2. Envío correo de Reiteración respuesta oficio VRG 430-19
3. Se recibió la respuesta del proceso a través del formulario en drive dispuesto para ello. 
4. Se revisó la información de la respuesta recibida. 
5. Se actualizaron los cambios respectivos en el SoftExpert</t>
  </si>
  <si>
    <t>El proceso envío dio respuesta a la circular 04 y al oficio 430 a través del formulario en drive y correo electrónico en junio de 2020, enviando la ficha de escenario de riesgo actualizada así como los formatos de eficiencia de controles e impacto de riesgos de corrupción.</t>
  </si>
  <si>
    <t>El proceso diligenció el formulario en drive adjuntando la ficha de riesgos con la novedad de un plan de mejora.</t>
  </si>
  <si>
    <t>12.007 GESTIÓN DE ORDENAMIENTO Y DESARROLLO FÍSICO SEDE TUMACO</t>
  </si>
  <si>
    <t>El proceso envío la respuesta al oficio VRG 430 donde reportó su primer riesgo de corrupción, para ello adjuntaron la ficha de escenario de riesgos, el formato de eficiencia de controles, el formato de impacto y la matriz DOFA.</t>
  </si>
  <si>
    <t>El proceso diligenció el formulario en drive adjuntando el acta de reunión del monitoreo y revisión de abril.</t>
  </si>
  <si>
    <t>12.008 SERVICIOS GENERALES Y DE APOYO ADMINISTRATIVO SEDE BOGOTÁ</t>
  </si>
  <si>
    <t>1. Envío reiteración respuesta Oficio VRG 430-19 donde se solicita la actualización e inclusión de nuevos riesgos para el MRC de enero 2020, se acompaña de un  instructivo para con las pautas para dar respuesta al oficio.
2. Envío correo de Reiteración respuesta oficio VRG 430-19
3. Se recibió la respuesta del proceso a través del formulario en drive dispuesto para ello. 
4. Se revisó la información de la respuesta recibida, se hiceron leves ajustes en la ficha de riesgo y los demás formatos, se envían con las correcciones al proceso. 
5. Se actualizaron los cambios respectivos en el SoftExpert.</t>
  </si>
  <si>
    <t>El proceso envío la respuesta al oficio VRG 430 a través del correo, adjuntando la ficha de escenario de riesgos, formato de eficiencia de controles y formato de impacto actualizados para su riesgo de corrupción.</t>
  </si>
  <si>
    <t>1. Envío reiteración respuesta Oficio VRG 430-19 donde se solicita la actualización e inclusión de nuevos riesgos para el MRC de enero 2020, se acompaña de un  instructivo para con las pautas para dar respuesta al oficio.
2. Se recibió la respuesta del oficio 430 y la circula 04 a través del correo. 
3. Se revisó la información contenida en los soportes
4. Se actualizaron los cambios respectivos en el SoftExpert</t>
  </si>
  <si>
    <t>El proceso envío dio respuesta a la circular 04 y al oficio 430 a través de correo electrónico a principios de abril de 2020, enviando la ficha de escenario de riesgos actualizada así como el formato de eficiencia de controles e impacto de riesgos de corrupción.</t>
  </si>
  <si>
    <t>El proceso envío la respuesta al oficio VRG 430 a través del correo, adjuntando la ficha de escenario de riesgos, formato de eficiencia de controles y formato de impacto actualizados para su riesgo de corrupción, además envío el soporte del monitoreo y revisión en la sede. El riesgo se mantiene con modificaciones, un control se elimina y otro se modifica</t>
  </si>
  <si>
    <t>12.008 SERVICIOS GENERALES Y DE APOYO ADMINISTRATIVO SEDE MEDELLIN</t>
  </si>
  <si>
    <t>El proceso diligenció el formulario en drive, no se presentaron cambios en el riesgo ni se identificaron nuevos.</t>
  </si>
  <si>
    <t>12.008 SERVICIOS GENERALES Y DE APOYO ADMINISTRATIVO SEDE TUMACO</t>
  </si>
  <si>
    <t>13.004 GESTIÓN JURÍDICA</t>
  </si>
  <si>
    <t>14.001 EVALUACIÓN INDEPENDIENTE</t>
  </si>
  <si>
    <t xml:space="preserve">1. Envío Circular 04 de la VRG donde se solicita el monitoreo y revisión de los riesgos de corrupción.
2. Recordatorio monitoreo y revisión riesgos de corrupción con instructivo (hoja de ruta).
3. Se recibió la respuesta del proceso a través del formulario en drive dispuesto para ello. 
4. Se revisó la información de la respuesta recibida. 
5. Se cargaron al SoftExpert las fichas de riesgos sin cambios y fechas actualizadas junto a  otras evidencias relacionadas </t>
  </si>
  <si>
    <t xml:space="preserve">El proceso diligencio el formulario en drive y envió correo electrónico con soportes, entre los soportes se encuentran las acciones de monitoreo, las fichas de riesgos sin cambios y con firmas – fechas actualizadas. </t>
  </si>
  <si>
    <t>1. Envío Circular 04 de la VRG donde se solicita el monitoreo y revisión de los riesgos de corrupción.
2. Recordatorio monitoreo y revisión riesgos de corrupción con instructivo (hoja de ruta).
3. Se recibió la respuesta del proceso a través del formulario en drive dispuesto para ello. 
4. Se revisó la información de la respuesta recibida. 
5. Se cargaron al SoftExpert la fichas de riesgos y  otras evidencias relacionadas.</t>
  </si>
  <si>
    <t xml:space="preserve">El proceso diligenció el formulario en drive y anexó los soportes respectivos, entre ellos evidencias de las actividades de monitoreo, la ficha de escenario de riesgos y los formatos de evaluación de controles con leves modificaciones. </t>
  </si>
  <si>
    <t>16.007 SEGURIDAD SOCIAL EN SALUD</t>
  </si>
  <si>
    <t xml:space="preserve">El proceso respondió el formulario en drive sin reportar ningún cambio en sus riesgos vigentes ni nuevos riesgos reportados. </t>
  </si>
  <si>
    <t>TOTAL</t>
  </si>
  <si>
    <t xml:space="preserve">Nota 1: A todos los procesos se les puso acompañamiento a través de asesoría / capacitación y videoconferencia, gracias a las jornadas de capacitación virtual que fueron extendidas al nivel nacional y las sedes en los meses de marzo y abril. </t>
  </si>
  <si>
    <t>CONVENCIONES</t>
  </si>
  <si>
    <t>Solicitud de acción de gestión de riesgos o envió de información (Personalizado o por circular - oficio)</t>
  </si>
  <si>
    <t>El proceso no ha entregado información O remitió solicitud de ampliación de plazo formal</t>
  </si>
  <si>
    <t>El proceso presenta avances en el trabajo desarrollado pero no ha entregado la información</t>
  </si>
  <si>
    <t>El proceso cuenta con información pero se requiere completarla o ajustarla</t>
  </si>
  <si>
    <t>El proceso entregó la información completa</t>
  </si>
  <si>
    <t>Ninguna acción requerida</t>
  </si>
  <si>
    <t>Inherente</t>
  </si>
  <si>
    <t>Residual</t>
  </si>
  <si>
    <t>Análisis de control</t>
  </si>
  <si>
    <t>Descripción</t>
  </si>
  <si>
    <t>Zona Extrema (Entre 60 y 100)</t>
  </si>
  <si>
    <t>Zona Moderada (Entre 15 y 25)</t>
  </si>
  <si>
    <t>Zona Alta (Entre 30 y 50)</t>
  </si>
  <si>
    <t>Zona Baja (Entre 5 a 10)</t>
  </si>
  <si>
    <t>RC.12.008.002 - Ofrecer, prometer o dar un pago indebido u otra ventaja a un servidor público en un asunto administrativo (Sede Bogotá)</t>
  </si>
  <si>
    <t>Apropiación, uso o aplicación indebida de los equipos, infraestructura e insumos de los laboratorios de la universidad, por parte de los funcionarios públicos encargados de su administración o custodia, en beneficio propio, favorecimiento a terceros o asuntos no institucionales.</t>
  </si>
  <si>
    <t>RC.12.008.008 - Recibir dádivas de una parte interesada por obtener un beneficio particular (sede Tumaco)</t>
  </si>
  <si>
    <t>calidad_tum - Sistema de Calidad de la Sede Tumaco</t>
  </si>
  <si>
    <t>RC.11.005.001 - Aceptar algún tipo de regalo, dádiva o beneficio propio para permitir el uso inadecuado de información institucional, ocultando, modificando o extraviando documentos generados o archivados por la institución</t>
  </si>
  <si>
    <t>El manejo del sistema de información bibliográfico por parte de funcionarios de las bibliotecas para descargar las multas ocasionadas por devolución tardía de material bibliográfico no es controlado de manera eficaz, por lo tanto, esto da pie a modificar o suspender multas sin que se hayan pagado (abuso de autoridad)</t>
  </si>
  <si>
    <t>RC.12.007.008 - Abuso de autoridad en la consecución, asignación y/o restitución de recursos físicos en la Universidad para favorecer intereses particulares - Sede Tumaco.</t>
  </si>
  <si>
    <t>R.INH</t>
  </si>
  <si>
    <t>R.RES</t>
  </si>
  <si>
    <t>TOTAL RIESGOS</t>
  </si>
  <si>
    <t>% EFI</t>
  </si>
  <si>
    <t>Eficacia</t>
  </si>
  <si>
    <t>AUT</t>
  </si>
  <si>
    <t>FREC</t>
  </si>
  <si>
    <t xml:space="preserve">TIPO </t>
  </si>
  <si>
    <t>80 a 100 (disminuye 2 casillas)</t>
  </si>
  <si>
    <t>CC.12.008.009 - Ejecución de actividades precontractuales y contractuales</t>
  </si>
  <si>
    <t>admin_riesgo - Administrador módulo Riesgo UNAL</t>
  </si>
  <si>
    <t xml:space="preserve">Responsable de ejecución: Área de gestión estratégica de la Gerencia Nacional Financiera y Administrativa - GNFA, Profesionales de apoyo
Frecuencia: Permanente 
</t>
  </si>
  <si>
    <t xml:space="preserve">Responsable ejecución del control: Jefe de oficina productora
</t>
  </si>
  <si>
    <t>Responsable ejecución del control: Jefe de oficina productora</t>
  </si>
  <si>
    <t>CC.12.007.011 - Aplicación procedimiento gestión de Espacios Físicos en la Sede Orinoquia</t>
  </si>
  <si>
    <t>Responsable ejecución del control: Unidad de Gestión Integral</t>
  </si>
  <si>
    <t>CC.12.008.003 - Realizar evaluación interna</t>
  </si>
  <si>
    <t xml:space="preserve">Responsable ejecución del control: Control Interno
</t>
  </si>
  <si>
    <t xml:space="preserve">Responsable ejecución del control: DIVISIÓN DE LOGÍSTICA Sede Bogotá
</t>
  </si>
  <si>
    <t>De 60 a 79 (disminuye 1 casilla)</t>
  </si>
  <si>
    <t>CC.12.007.014 - Aplicación de lo establecido en la Resolución de Rectoría 173 de 2014; y lo dispuesto en el contrato de adquisición de las aulas móviles</t>
  </si>
  <si>
    <t>Nombre: Aplicación de lo establecido en la Resolución de Rectoría 173 de 2014 en lo relativo a transitoriedad durante el período de consolidación de su infraestructura física y administrativa; y lo dispuesto en el contrato de adquisición de las aulas móviles, que contienen una destinación específica de los espacios físicos de la Sede Tumaco.
Reponsable ejecución: Dirección de Sede
Frecuencia: Permanente</t>
  </si>
  <si>
    <t>CC.12.008.008 - Aplicación del Estatuto Personal Administrativo "Acción de Repetición"</t>
  </si>
  <si>
    <t>siga_ori - Sistema Integrado de Gestión Orinoquia</t>
  </si>
  <si>
    <t xml:space="preserve">Responsable de ejecución:Unidad de Gestión Integral - Jefatura de Unidad
Documentado: SI
</t>
  </si>
  <si>
    <t>De 0 a 59 (no disminuye casilla)</t>
  </si>
  <si>
    <t>El proceso no envió el soporte de la evaluación</t>
  </si>
  <si>
    <t>TOTAL CONTROLES</t>
  </si>
  <si>
    <t>% EFICACIA PROMEDIO ( CON Y SIN SOPORTE DE EVALUACIÓN)</t>
  </si>
  <si>
    <t>% EFICACIA PROMEDIO ( CON SOPORTE DE EVALUACIÓN)</t>
  </si>
  <si>
    <t>El presente  análisis del  monitoreo y revisión comprende los riesgos vigentes entre los riesgos de corrupción reportados en el Mapa de riesgos de corrupción de 2020 V0  (publicado en enero de 2020) y V1 (actualizado en agosto de 2020).</t>
  </si>
  <si>
    <t>2 (1,57)</t>
  </si>
  <si>
    <t>3 (3,17)</t>
  </si>
  <si>
    <t>2 (2,02)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</si>
</sst>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6"/>
      <name val="Ancizar Sans"/>
      <family val="2"/>
    </font>
    <font>
      <b/>
      <sz val="11"/>
      <color theme="1"/>
      <name val="Calibri"/>
      <family val="2"/>
      <scheme val="minor"/>
    </font>
    <font>
      <b/>
      <i/>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sz val="10"/>
      <name val="Ancizar Sans"/>
      <family val="2"/>
    </font>
    <font>
      <b/>
      <i/>
      <sz val="11"/>
      <color rgb="FF000000"/>
      <name val="Calibri"/>
      <family val="2"/>
      <scheme val="minor"/>
    </font>
    <font>
      <b/>
      <sz val="10"/>
      <name val="Ancizar Sans"/>
      <family val="2"/>
    </font>
    <font>
      <b/>
      <sz val="11"/>
      <name val="Ancizar Sans"/>
      <family val="2"/>
    </font>
    <font>
      <sz val="11"/>
      <name val="Calibri"/>
      <family val="2"/>
      <scheme val="minor"/>
    </font>
    <font>
      <b/>
      <sz val="15"/>
      <name val="Ancizar Sans"/>
      <family val="2"/>
    </font>
    <font>
      <sz val="8"/>
      <name val="Calibri"/>
      <family val="2"/>
      <scheme val="minor"/>
    </font>
    <font>
      <b/>
      <sz val="11"/>
      <color rgb="FF3F3F3F"/>
      <name val="Calibri"/>
      <family val="2"/>
      <scheme val="minor"/>
    </font>
    <font>
      <sz val="11"/>
      <color rgb="FF3F3F3F"/>
      <name val="Calibri"/>
      <family val="2"/>
      <scheme val="minor"/>
    </font>
    <font>
      <b/>
      <i/>
      <sz val="18"/>
      <name val="Ancizar Sans"/>
      <family val="2"/>
    </font>
    <font>
      <sz val="10"/>
      <name val="Wingdings"/>
      <charset val="2"/>
    </font>
    <font>
      <b/>
      <i/>
      <sz val="10"/>
      <name val="Ancizar Sans"/>
      <family val="2"/>
    </font>
    <font>
      <b/>
      <sz val="12"/>
      <name val="Ancizar Sans"/>
      <family val="2"/>
    </font>
    <font>
      <b/>
      <sz val="12"/>
      <color rgb="FFFFFFFF"/>
      <name val="Ancizar Sans"/>
      <family val="2"/>
    </font>
    <font>
      <b/>
      <sz val="9"/>
      <color rgb="FFFFFFFF"/>
      <name val="Ancizar Sans"/>
      <family val="2"/>
    </font>
    <font>
      <b/>
      <sz val="10"/>
      <color indexed="1"/>
      <name val="verdana"/>
    </font>
  </fonts>
  <fills count="17">
    <fill>
      <patternFill patternType="none"/>
    </fill>
    <fill>
      <patternFill patternType="gray125"/>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5050"/>
        <bgColor indexed="64"/>
      </patternFill>
    </fill>
    <fill>
      <patternFill patternType="solid">
        <fgColor rgb="FFBFBFBF"/>
        <bgColor indexed="64"/>
      </patternFill>
    </fill>
    <fill>
      <patternFill patternType="solid">
        <fgColor indexed="2"/>
      </patternFill>
    </fill>
    <fill>
      <patternFill patternType="solid">
        <fgColor rgb="FFF2F2F2"/>
      </patternFill>
    </fill>
    <fill>
      <patternFill patternType="solid">
        <fgColor rgb="FF1F4E78"/>
        <bgColor rgb="FF000000"/>
      </patternFill>
    </fill>
    <fill>
      <patternFill patternType="solid">
        <fgColor rgb="FF5B9BD5"/>
        <bgColor rgb="FF000000"/>
      </patternFill>
    </fill>
    <fill>
      <patternFill patternType="solid">
        <fgColor rgb="FF70AD47"/>
        <bgColor rgb="FF000000"/>
      </patternFill>
    </fill>
    <fill>
      <patternFill patternType="solid">
        <fgColor rgb="FFFF0000"/>
        <bgColor rgb="FF000000"/>
      </patternFill>
    </fill>
    <fill>
      <patternFill patternType="solid">
        <fgColor rgb="FFBFBFBF"/>
        <bgColor rgb="FF000000"/>
      </patternFill>
    </fill>
    <fill>
      <patternFill patternType="solid">
        <fgColor rgb="FFFFC000"/>
        <bgColor rgb="FF000000"/>
      </patternFill>
    </fill>
    <fill>
      <patternFill patternType="solid">
        <fgColor rgb="FFFFFF00"/>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
      <left style="medium">
        <color rgb="FF9CC2E5"/>
      </left>
      <right style="medium">
        <color rgb="FF9CC2E5"/>
      </right>
      <top/>
      <bottom/>
      <diagonal/>
    </border>
    <border>
      <left/>
      <right style="medium">
        <color rgb="FF9CC2E5"/>
      </right>
      <top/>
      <bottom/>
      <diagonal/>
    </border>
    <border>
      <left style="thin">
        <color rgb="FF3F3F3F"/>
      </left>
      <right style="thin">
        <color rgb="FF3F3F3F"/>
      </right>
      <top style="thin">
        <color rgb="FF3F3F3F"/>
      </top>
      <bottom style="thin">
        <color rgb="FF3F3F3F"/>
      </bottom>
      <diagonal/>
    </border>
    <border>
      <left/>
      <right/>
      <top style="medium">
        <color indexed="64"/>
      </top>
      <bottom/>
      <diagonal/>
    </border>
    <border>
      <left/>
      <right style="medium">
        <color indexed="64"/>
      </right>
      <top style="thin">
        <color indexed="64"/>
      </top>
      <bottom style="thin">
        <color indexed="64"/>
      </bottom>
      <diagonal/>
    </border>
    <border>
      <left style="thin">
        <color rgb="FF3F3F3F"/>
      </left>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s>
  <cellStyleXfs count="3">
    <xf numFmtId="0" fontId="0" fillId="0" borderId="0"/>
    <xf numFmtId="9" fontId="4" fillId="0" borderId="0" applyFont="0" applyFill="0" applyBorder="0" applyAlignment="0" applyProtection="0"/>
    <xf numFmtId="0" fontId="14" fillId="9" borderId="21" applyNumberFormat="0" applyAlignment="0" applyProtection="0"/>
  </cellStyleXfs>
  <cellXfs count="191">
    <xf numFmtId="0" fontId="0" fillId="0" borderId="0" xfId="0"/>
    <xf numFmtId="0" fontId="1" fillId="0" borderId="0" xfId="0" applyFont="1" applyFill="1" applyBorder="1" applyAlignment="1" applyProtection="1">
      <alignment horizontal="center" vertical="center" wrapText="1"/>
      <protection locked="0"/>
    </xf>
    <xf numFmtId="0" fontId="0" fillId="0" borderId="0" xfId="0" applyAlignment="1">
      <alignment horizontal="center"/>
    </xf>
    <xf numFmtId="0" fontId="0" fillId="0" borderId="0" xfId="0" applyAlignment="1">
      <alignment horizontal="left" vertical="top" wrapText="1"/>
    </xf>
    <xf numFmtId="0" fontId="0" fillId="0" borderId="0" xfId="0" applyFill="1"/>
    <xf numFmtId="0" fontId="0" fillId="0" borderId="1" xfId="0" applyBorder="1"/>
    <xf numFmtId="0" fontId="0" fillId="0" borderId="6" xfId="0" applyBorder="1"/>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2" fillId="0" borderId="0" xfId="0" applyFont="1"/>
    <xf numFmtId="0" fontId="3" fillId="0" borderId="0" xfId="0" applyFont="1" applyBorder="1" applyAlignment="1"/>
    <xf numFmtId="0" fontId="0" fillId="0" borderId="8" xfId="0" applyBorder="1"/>
    <xf numFmtId="0" fontId="0" fillId="0" borderId="9" xfId="0" applyBorder="1"/>
    <xf numFmtId="0" fontId="2" fillId="2" borderId="6" xfId="0" applyFont="1" applyFill="1" applyBorder="1" applyAlignment="1">
      <alignment horizontal="center"/>
    </xf>
    <xf numFmtId="10" fontId="0" fillId="0" borderId="0" xfId="1" applyNumberFormat="1" applyFont="1"/>
    <xf numFmtId="0" fontId="0" fillId="0" borderId="0" xfId="0" applyBorder="1"/>
    <xf numFmtId="2" fontId="0" fillId="0" borderId="0" xfId="0" applyNumberFormat="1"/>
    <xf numFmtId="10" fontId="0" fillId="0" borderId="0" xfId="0" applyNumberFormat="1"/>
    <xf numFmtId="0" fontId="2" fillId="2" borderId="1" xfId="0" applyFont="1" applyFill="1" applyBorder="1" applyAlignment="1">
      <alignment horizontal="center"/>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2" fillId="0" borderId="0" xfId="0" applyFont="1" applyFill="1" applyBorder="1" applyAlignment="1">
      <alignment horizontal="left"/>
    </xf>
    <xf numFmtId="10" fontId="0" fillId="0" borderId="0" xfId="1" applyNumberFormat="1" applyFont="1" applyAlignment="1">
      <alignment horizontal="center"/>
    </xf>
    <xf numFmtId="0" fontId="3" fillId="2" borderId="1" xfId="0" applyFont="1" applyFill="1" applyBorder="1" applyAlignment="1">
      <alignment horizontal="center" wrapText="1"/>
    </xf>
    <xf numFmtId="0" fontId="3" fillId="2" borderId="6" xfId="0" applyFont="1" applyFill="1" applyBorder="1" applyAlignment="1">
      <alignment horizontal="center" wrapText="1"/>
    </xf>
    <xf numFmtId="0" fontId="2" fillId="0" borderId="8" xfId="0" applyFont="1" applyBorder="1"/>
    <xf numFmtId="0" fontId="2" fillId="0" borderId="0" xfId="0" applyFont="1" applyFill="1" applyBorder="1" applyAlignment="1">
      <alignment horizontal="center"/>
    </xf>
    <xf numFmtId="0" fontId="0" fillId="0" borderId="0" xfId="0" applyFill="1" applyBorder="1"/>
    <xf numFmtId="0" fontId="3" fillId="0" borderId="0" xfId="0" applyFont="1" applyFill="1" applyBorder="1" applyAlignment="1">
      <alignment wrapText="1"/>
    </xf>
    <xf numFmtId="0" fontId="0" fillId="0" borderId="0" xfId="0" applyFill="1" applyBorder="1" applyAlignment="1"/>
    <xf numFmtId="0" fontId="2" fillId="0" borderId="0" xfId="0" applyFont="1" applyFill="1" applyBorder="1" applyAlignment="1"/>
    <xf numFmtId="10" fontId="6" fillId="0" borderId="1" xfId="0" applyNumberFormat="1" applyFont="1" applyBorder="1" applyAlignment="1">
      <alignment horizontal="right" vertical="center"/>
    </xf>
    <xf numFmtId="0" fontId="6" fillId="0" borderId="1" xfId="0" applyFont="1" applyBorder="1" applyAlignment="1">
      <alignment horizontal="right" vertical="center"/>
    </xf>
    <xf numFmtId="10" fontId="6" fillId="0" borderId="6" xfId="0" applyNumberFormat="1" applyFont="1" applyBorder="1" applyAlignment="1">
      <alignment horizontal="right" vertical="center"/>
    </xf>
    <xf numFmtId="10" fontId="6" fillId="0" borderId="9" xfId="0" applyNumberFormat="1" applyFont="1" applyBorder="1" applyAlignment="1">
      <alignment horizontal="right" vertical="center"/>
    </xf>
    <xf numFmtId="9" fontId="0" fillId="0" borderId="0" xfId="1" applyFont="1"/>
    <xf numFmtId="0" fontId="0" fillId="0" borderId="0" xfId="0" applyAlignment="1" applyProtection="1">
      <alignment wrapText="1"/>
      <protection locked="0"/>
    </xf>
    <xf numFmtId="0" fontId="9" fillId="0" borderId="15" xfId="0" applyFont="1" applyFill="1" applyBorder="1" applyAlignment="1">
      <alignment vertical="center" wrapText="1"/>
    </xf>
    <xf numFmtId="0" fontId="10" fillId="0" borderId="16" xfId="0" applyFont="1" applyFill="1" applyBorder="1" applyAlignment="1">
      <alignment vertical="center" wrapText="1"/>
    </xf>
    <xf numFmtId="0" fontId="11" fillId="0" borderId="0" xfId="0" applyFont="1" applyFill="1"/>
    <xf numFmtId="0" fontId="9" fillId="0" borderId="17" xfId="0" applyFont="1" applyFill="1" applyBorder="1" applyAlignment="1">
      <alignment vertical="center" wrapText="1"/>
    </xf>
    <xf numFmtId="0" fontId="9" fillId="0" borderId="19" xfId="0" applyFont="1" applyFill="1" applyBorder="1" applyAlignment="1">
      <alignment vertical="center" wrapText="1"/>
    </xf>
    <xf numFmtId="0" fontId="10" fillId="0" borderId="18" xfId="0" applyFont="1" applyFill="1" applyBorder="1" applyAlignment="1">
      <alignment vertical="center" wrapText="1"/>
    </xf>
    <xf numFmtId="0" fontId="10" fillId="0" borderId="20" xfId="0" applyFont="1" applyFill="1" applyBorder="1" applyAlignment="1">
      <alignment vertical="center" wrapText="1"/>
    </xf>
    <xf numFmtId="0" fontId="0" fillId="0" borderId="0" xfId="0" applyAlignment="1">
      <alignment wrapText="1"/>
    </xf>
    <xf numFmtId="0" fontId="12" fillId="0" borderId="0" xfId="0" applyFont="1" applyFill="1" applyBorder="1" applyAlignment="1" applyProtection="1">
      <alignment vertical="center" wrapText="1"/>
      <protection locked="0"/>
    </xf>
    <xf numFmtId="0" fontId="2" fillId="2" borderId="1" xfId="0" applyFont="1" applyFill="1" applyBorder="1" applyAlignment="1">
      <alignment horizontal="center"/>
    </xf>
    <xf numFmtId="0" fontId="6" fillId="0" borderId="7" xfId="0" applyFont="1" applyBorder="1" applyAlignment="1">
      <alignment horizontal="center" vertical="center" wrapText="1"/>
    </xf>
    <xf numFmtId="0" fontId="5" fillId="7" borderId="1" xfId="0" applyFont="1" applyFill="1" applyBorder="1" applyAlignment="1">
      <alignment horizontal="center" vertical="center"/>
    </xf>
    <xf numFmtId="0" fontId="6" fillId="0" borderId="5" xfId="0" applyFont="1" applyBorder="1" applyAlignment="1">
      <alignment horizontal="center" vertical="center" wrapText="1"/>
    </xf>
    <xf numFmtId="0" fontId="15" fillId="9" borderId="21" xfId="2" applyFont="1" applyAlignment="1">
      <alignment wrapText="1"/>
    </xf>
    <xf numFmtId="0" fontId="14" fillId="9" borderId="21" xfId="2" applyFont="1" applyAlignment="1">
      <alignment wrapText="1"/>
    </xf>
    <xf numFmtId="0" fontId="14" fillId="9" borderId="21" xfId="2"/>
    <xf numFmtId="10" fontId="14" fillId="9" borderId="21" xfId="2" applyNumberFormat="1"/>
    <xf numFmtId="0" fontId="14" fillId="9" borderId="21" xfId="2" applyFont="1" applyAlignment="1">
      <alignment horizontal="right" wrapText="1"/>
    </xf>
    <xf numFmtId="9" fontId="15" fillId="9" borderId="21" xfId="2" applyNumberFormat="1" applyFont="1" applyAlignment="1">
      <alignment horizontal="right" wrapText="1"/>
    </xf>
    <xf numFmtId="0" fontId="15" fillId="9" borderId="21" xfId="2" applyFont="1" applyAlignment="1">
      <alignment horizontal="right" wrapText="1"/>
    </xf>
    <xf numFmtId="0" fontId="0" fillId="0" borderId="0" xfId="0" applyAlignment="1">
      <alignment horizontal="right"/>
    </xf>
    <xf numFmtId="1" fontId="0" fillId="0" borderId="6" xfId="1" applyNumberFormat="1" applyFont="1" applyBorder="1"/>
    <xf numFmtId="0" fontId="3" fillId="2" borderId="6" xfId="0" applyFont="1" applyFill="1" applyBorder="1" applyAlignment="1">
      <alignment horizontal="center"/>
    </xf>
    <xf numFmtId="10" fontId="6" fillId="0" borderId="8" xfId="0" applyNumberFormat="1" applyFont="1" applyBorder="1" applyAlignment="1">
      <alignment horizontal="right" vertical="center"/>
    </xf>
    <xf numFmtId="0" fontId="0" fillId="0" borderId="23" xfId="0" applyBorder="1"/>
    <xf numFmtId="0" fontId="6" fillId="0" borderId="1" xfId="0" applyFont="1" applyBorder="1" applyAlignment="1">
      <alignment vertical="center" wrapText="1"/>
    </xf>
    <xf numFmtId="9" fontId="6" fillId="0" borderId="1" xfId="0" applyNumberFormat="1" applyFont="1" applyBorder="1" applyAlignment="1">
      <alignment horizontal="right" vertical="center"/>
    </xf>
    <xf numFmtId="10" fontId="6" fillId="0" borderId="1" xfId="0" applyNumberFormat="1" applyFont="1" applyFill="1" applyBorder="1" applyAlignment="1">
      <alignment horizontal="right" vertical="center"/>
    </xf>
    <xf numFmtId="0" fontId="5" fillId="7" borderId="5" xfId="0" applyFont="1" applyFill="1" applyBorder="1" applyAlignment="1">
      <alignment horizontal="center" vertical="center" wrapText="1"/>
    </xf>
    <xf numFmtId="0" fontId="6" fillId="0" borderId="6" xfId="0" applyFont="1" applyBorder="1" applyAlignment="1">
      <alignment horizontal="right" vertical="center"/>
    </xf>
    <xf numFmtId="10" fontId="6" fillId="0" borderId="6" xfId="0" applyNumberFormat="1" applyFont="1" applyFill="1" applyBorder="1" applyAlignment="1">
      <alignment horizontal="right" vertical="center"/>
    </xf>
    <xf numFmtId="0" fontId="6" fillId="0" borderId="8" xfId="0" applyFont="1" applyBorder="1" applyAlignment="1">
      <alignment vertical="center" wrapText="1"/>
    </xf>
    <xf numFmtId="10" fontId="6" fillId="0" borderId="8" xfId="0" applyNumberFormat="1" applyFont="1" applyFill="1" applyBorder="1" applyAlignment="1">
      <alignment horizontal="right" vertical="center"/>
    </xf>
    <xf numFmtId="10" fontId="6" fillId="0" borderId="9" xfId="0" applyNumberFormat="1" applyFont="1" applyFill="1" applyBorder="1" applyAlignment="1">
      <alignment horizontal="right" vertical="center"/>
    </xf>
    <xf numFmtId="0" fontId="15" fillId="9" borderId="21" xfId="2" applyFont="1" applyAlignment="1">
      <alignment horizontal="center" vertical="center" wrapText="1"/>
    </xf>
    <xf numFmtId="0" fontId="15" fillId="9" borderId="26" xfId="2" applyFont="1" applyBorder="1" applyAlignment="1">
      <alignment wrapText="1"/>
    </xf>
    <xf numFmtId="0" fontId="15" fillId="9" borderId="24" xfId="2" applyFont="1" applyBorder="1" applyAlignment="1">
      <alignment horizontal="right" wrapText="1"/>
    </xf>
    <xf numFmtId="0" fontId="15" fillId="9" borderId="1" xfId="2" applyFont="1" applyBorder="1" applyAlignment="1">
      <alignment vertical="top" wrapText="1"/>
    </xf>
    <xf numFmtId="0" fontId="14" fillId="0" borderId="0" xfId="2" applyFill="1" applyBorder="1"/>
    <xf numFmtId="0" fontId="14" fillId="9" borderId="1" xfId="2" applyBorder="1"/>
    <xf numFmtId="0" fontId="7" fillId="0" borderId="1" xfId="0" applyFont="1" applyBorder="1" applyAlignment="1" applyProtection="1">
      <alignment vertical="center" wrapText="1"/>
      <protection locked="0"/>
    </xf>
    <xf numFmtId="0" fontId="7" fillId="0" borderId="1" xfId="0" applyFont="1" applyBorder="1" applyAlignment="1" applyProtection="1">
      <alignment horizontal="justify" vertical="center" wrapText="1"/>
      <protection locked="0"/>
    </xf>
    <xf numFmtId="0" fontId="17" fillId="0" borderId="1" xfId="0" applyFont="1" applyBorder="1" applyAlignment="1" applyProtection="1">
      <alignment horizontal="center" vertical="center"/>
      <protection locked="0"/>
    </xf>
    <xf numFmtId="14"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14" fontId="17" fillId="0" borderId="1" xfId="0" applyNumberFormat="1" applyFont="1" applyBorder="1" applyAlignment="1" applyProtection="1">
      <alignment horizontal="center" vertical="center"/>
      <protection locked="0"/>
    </xf>
    <xf numFmtId="14" fontId="7" fillId="0" borderId="1" xfId="0" applyNumberFormat="1" applyFont="1" applyBorder="1" applyAlignment="1" applyProtection="1">
      <alignment horizontal="center" vertical="center" wrapText="1"/>
      <protection locked="0"/>
    </xf>
    <xf numFmtId="0" fontId="7" fillId="0" borderId="33" xfId="0" applyFont="1" applyBorder="1" applyAlignment="1" applyProtection="1">
      <alignment horizontal="center" vertical="center" textRotation="90" wrapText="1"/>
      <protection locked="0"/>
    </xf>
    <xf numFmtId="0" fontId="17" fillId="0" borderId="1" xfId="0" applyFont="1" applyBorder="1" applyAlignment="1" applyProtection="1">
      <alignment vertical="center"/>
      <protection locked="0"/>
    </xf>
    <xf numFmtId="14" fontId="7" fillId="0" borderId="1" xfId="0" applyNumberFormat="1" applyFont="1" applyBorder="1" applyAlignment="1" applyProtection="1">
      <alignment vertical="center"/>
      <protection locked="0"/>
    </xf>
    <xf numFmtId="0" fontId="7" fillId="0" borderId="33" xfId="0" applyFont="1" applyBorder="1" applyAlignment="1" applyProtection="1">
      <alignment horizontal="center" vertical="center" textRotation="90"/>
      <protection locked="0"/>
    </xf>
    <xf numFmtId="0" fontId="7" fillId="0" borderId="1" xfId="0" applyFont="1" applyBorder="1" applyAlignment="1" applyProtection="1">
      <alignment horizontal="justify" vertical="center"/>
      <protection locked="0"/>
    </xf>
    <xf numFmtId="0" fontId="7" fillId="0" borderId="1" xfId="0" applyFont="1" applyBorder="1" applyAlignment="1" applyProtection="1">
      <alignment horizontal="center" vertical="center"/>
      <protection locked="0"/>
    </xf>
    <xf numFmtId="14" fontId="7" fillId="0" borderId="1" xfId="0" applyNumberFormat="1" applyFont="1" applyBorder="1" applyAlignment="1" applyProtection="1">
      <alignment vertical="center" wrapText="1"/>
      <protection locked="0"/>
    </xf>
    <xf numFmtId="1" fontId="7" fillId="0" borderId="0" xfId="0" applyNumberFormat="1" applyFont="1" applyAlignment="1" applyProtection="1">
      <alignment horizontal="right" vertical="center"/>
      <protection locked="0"/>
    </xf>
    <xf numFmtId="14" fontId="17" fillId="0" borderId="0" xfId="0" applyNumberFormat="1" applyFont="1" applyAlignment="1" applyProtection="1">
      <alignment horizontal="center" vertical="center"/>
      <protection locked="0"/>
    </xf>
    <xf numFmtId="14" fontId="7" fillId="0" borderId="0" xfId="0" applyNumberFormat="1" applyFont="1" applyAlignment="1" applyProtection="1">
      <alignment horizontal="center" vertical="center"/>
      <protection locked="0"/>
    </xf>
    <xf numFmtId="1" fontId="19" fillId="0" borderId="0" xfId="0" applyNumberFormat="1" applyFont="1" applyAlignment="1" applyProtection="1">
      <alignment vertical="center"/>
      <protection locked="0"/>
    </xf>
    <xf numFmtId="10" fontId="7" fillId="0" borderId="0" xfId="0" applyNumberFormat="1" applyFont="1" applyAlignment="1" applyProtection="1">
      <alignment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vertical="center" wrapText="1"/>
      <protection locked="0"/>
    </xf>
    <xf numFmtId="0" fontId="20" fillId="10" borderId="29" xfId="0" applyFont="1" applyFill="1" applyBorder="1" applyAlignment="1" applyProtection="1">
      <alignment horizontal="center" vertical="center"/>
      <protection locked="0"/>
    </xf>
    <xf numFmtId="0" fontId="21" fillId="0" borderId="0" xfId="0" applyFont="1" applyAlignment="1" applyProtection="1">
      <alignment vertical="center" wrapText="1"/>
      <protection locked="0"/>
    </xf>
    <xf numFmtId="0" fontId="20" fillId="10" borderId="30" xfId="0" applyFont="1" applyFill="1" applyBorder="1" applyAlignment="1" applyProtection="1">
      <alignment horizontal="center" vertical="center"/>
      <protection locked="0"/>
    </xf>
    <xf numFmtId="0" fontId="21" fillId="10" borderId="31" xfId="0" applyFont="1" applyFill="1" applyBorder="1" applyAlignment="1" applyProtection="1">
      <alignment horizontal="center" vertical="center" wrapText="1"/>
      <protection locked="0"/>
    </xf>
    <xf numFmtId="0" fontId="21" fillId="10" borderId="32" xfId="0" applyFont="1" applyFill="1" applyBorder="1" applyAlignment="1" applyProtection="1">
      <alignment horizontal="center" vertical="center" wrapText="1"/>
      <protection locked="0"/>
    </xf>
    <xf numFmtId="0" fontId="21" fillId="10" borderId="13" xfId="0" applyFont="1" applyFill="1" applyBorder="1" applyAlignment="1" applyProtection="1">
      <alignment horizontal="center" vertical="center" wrapText="1"/>
      <protection locked="0"/>
    </xf>
    <xf numFmtId="0" fontId="21" fillId="10" borderId="11" xfId="0" applyFont="1" applyFill="1" applyBorder="1" applyAlignment="1" applyProtection="1">
      <alignment horizontal="center" vertical="center" wrapText="1"/>
      <protection locked="0"/>
    </xf>
    <xf numFmtId="0" fontId="21" fillId="10" borderId="29" xfId="0" applyFont="1" applyFill="1" applyBorder="1" applyAlignment="1" applyProtection="1">
      <alignment horizontal="center" vertical="center" wrapText="1"/>
      <protection locked="0"/>
    </xf>
    <xf numFmtId="0" fontId="21" fillId="10" borderId="1" xfId="0" applyFont="1" applyFill="1" applyBorder="1" applyAlignment="1" applyProtection="1">
      <alignment horizontal="center" vertical="center" wrapText="1"/>
      <protection locked="0"/>
    </xf>
    <xf numFmtId="0" fontId="7" fillId="11" borderId="1" xfId="0" applyFont="1" applyFill="1" applyBorder="1" applyAlignment="1" applyProtection="1">
      <alignment vertical="center"/>
      <protection locked="0"/>
    </xf>
    <xf numFmtId="0" fontId="7" fillId="12" borderId="1" xfId="0" applyFont="1" applyFill="1" applyBorder="1" applyAlignment="1" applyProtection="1">
      <alignment vertical="center"/>
      <protection locked="0"/>
    </xf>
    <xf numFmtId="0" fontId="7" fillId="13" borderId="1" xfId="0" applyFont="1" applyFill="1" applyBorder="1" applyAlignment="1" applyProtection="1">
      <alignment vertical="center"/>
      <protection locked="0"/>
    </xf>
    <xf numFmtId="0" fontId="7" fillId="14" borderId="1" xfId="0" applyFont="1" applyFill="1" applyBorder="1" applyAlignment="1" applyProtection="1">
      <alignment vertical="center"/>
      <protection locked="0"/>
    </xf>
    <xf numFmtId="0" fontId="7" fillId="15" borderId="1" xfId="0" applyFont="1" applyFill="1" applyBorder="1" applyAlignment="1" applyProtection="1">
      <alignment vertical="center"/>
      <protection locked="0"/>
    </xf>
    <xf numFmtId="0" fontId="20" fillId="10" borderId="10" xfId="0" applyFont="1" applyFill="1" applyBorder="1" applyAlignment="1" applyProtection="1">
      <alignment horizontal="center" vertical="center" wrapText="1"/>
      <protection locked="0"/>
    </xf>
    <xf numFmtId="0" fontId="20" fillId="10" borderId="0" xfId="0" applyFont="1" applyFill="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7" fillId="16" borderId="1" xfId="0" applyFont="1" applyFill="1" applyBorder="1" applyAlignment="1" applyProtection="1">
      <alignment vertical="center"/>
      <protection locked="0"/>
    </xf>
    <xf numFmtId="0" fontId="0" fillId="0" borderId="0" xfId="0" applyFill="1" applyAlignment="1"/>
    <xf numFmtId="0" fontId="0" fillId="0" borderId="0" xfId="0" applyProtection="1">
      <protection locked="0"/>
    </xf>
    <xf numFmtId="0" fontId="0" fillId="0" borderId="0" xfId="0" applyNumberFormat="1" applyAlignment="1" applyProtection="1">
      <alignment wrapText="1"/>
      <protection locked="0"/>
    </xf>
    <xf numFmtId="0" fontId="22" fillId="8" borderId="12" xfId="0" applyFont="1" applyFill="1" applyBorder="1" applyAlignment="1" applyProtection="1">
      <alignment horizontal="left" wrapText="1"/>
      <protection locked="0"/>
    </xf>
    <xf numFmtId="0" fontId="22" fillId="8" borderId="12" xfId="0" applyFont="1" applyFill="1" applyBorder="1" applyAlignment="1" applyProtection="1">
      <alignment horizontal="center" wrapText="1"/>
      <protection locked="0"/>
    </xf>
    <xf numFmtId="0" fontId="22" fillId="8" borderId="12" xfId="0" applyFont="1" applyFill="1" applyBorder="1" applyAlignment="1" applyProtection="1">
      <alignment horizontal="right" wrapText="1"/>
      <protection locked="0"/>
    </xf>
    <xf numFmtId="0" fontId="22" fillId="8" borderId="12" xfId="0" applyFont="1" applyFill="1" applyBorder="1" applyAlignment="1" applyProtection="1">
      <alignment horizontal="left"/>
      <protection locked="0"/>
    </xf>
    <xf numFmtId="0" fontId="21" fillId="10" borderId="1"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20" fillId="10" borderId="28" xfId="0" applyFont="1" applyFill="1" applyBorder="1" applyAlignment="1" applyProtection="1">
      <alignment horizontal="center" vertical="center"/>
      <protection locked="0"/>
    </xf>
    <xf numFmtId="0" fontId="20" fillId="10" borderId="12" xfId="0" applyFont="1" applyFill="1" applyBorder="1" applyAlignment="1" applyProtection="1">
      <alignment horizontal="center" vertical="center"/>
      <protection locked="0"/>
    </xf>
    <xf numFmtId="0" fontId="20" fillId="10" borderId="29" xfId="0" applyFont="1" applyFill="1" applyBorder="1" applyAlignment="1" applyProtection="1">
      <alignment horizontal="center" vertical="center" wrapText="1"/>
      <protection locked="0"/>
    </xf>
    <xf numFmtId="0" fontId="20" fillId="10" borderId="30" xfId="0" applyFont="1" applyFill="1" applyBorder="1" applyAlignment="1" applyProtection="1">
      <alignment horizontal="center" vertical="center" wrapText="1"/>
      <protection locked="0"/>
    </xf>
    <xf numFmtId="0" fontId="20" fillId="10" borderId="10" xfId="0" applyFont="1" applyFill="1" applyBorder="1" applyAlignment="1" applyProtection="1">
      <alignment horizontal="center" vertical="center" wrapText="1"/>
      <protection locked="0"/>
    </xf>
    <xf numFmtId="0" fontId="20" fillId="10" borderId="13" xfId="0" applyFont="1" applyFill="1" applyBorder="1" applyAlignment="1" applyProtection="1">
      <alignment horizontal="center" vertical="center" wrapText="1"/>
      <protection locked="0"/>
    </xf>
    <xf numFmtId="0" fontId="20" fillId="10" borderId="1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2" borderId="5" xfId="0" applyFont="1" applyFill="1" applyBorder="1" applyAlignment="1">
      <alignment horizontal="left"/>
    </xf>
    <xf numFmtId="0" fontId="2" fillId="2" borderId="1" xfId="0" applyFont="1" applyFill="1" applyBorder="1" applyAlignment="1">
      <alignment horizontal="left"/>
    </xf>
    <xf numFmtId="0" fontId="2" fillId="2" borderId="5" xfId="0" applyFont="1" applyFill="1" applyBorder="1" applyAlignment="1">
      <alignment horizontal="center"/>
    </xf>
    <xf numFmtId="0" fontId="2" fillId="2" borderId="1" xfId="0" applyFont="1" applyFill="1" applyBorder="1" applyAlignment="1">
      <alignment horizontal="center"/>
    </xf>
    <xf numFmtId="0" fontId="0" fillId="0" borderId="0" xfId="0" applyAlignment="1">
      <alignment horizontal="left" vertical="top"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0" fillId="0" borderId="0" xfId="0" applyAlignment="1">
      <alignment horizontal="center"/>
    </xf>
    <xf numFmtId="0" fontId="2" fillId="5" borderId="5" xfId="0" applyFont="1" applyFill="1" applyBorder="1" applyAlignment="1">
      <alignment horizontal="left"/>
    </xf>
    <xf numFmtId="0" fontId="2" fillId="5" borderId="1" xfId="0" applyFont="1" applyFill="1" applyBorder="1" applyAlignment="1">
      <alignment horizontal="left"/>
    </xf>
    <xf numFmtId="0" fontId="2" fillId="4" borderId="5" xfId="0" applyFont="1" applyFill="1" applyBorder="1" applyAlignment="1">
      <alignment horizontal="left"/>
    </xf>
    <xf numFmtId="0" fontId="2" fillId="4" borderId="1" xfId="0" applyFont="1" applyFill="1" applyBorder="1" applyAlignment="1">
      <alignment horizontal="left"/>
    </xf>
    <xf numFmtId="0" fontId="0" fillId="0" borderId="0" xfId="0" applyAlignment="1">
      <alignment horizontal="left"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7" xfId="0" applyFont="1" applyFill="1" applyBorder="1" applyAlignment="1">
      <alignment horizontal="left"/>
    </xf>
    <xf numFmtId="0" fontId="2" fillId="2" borderId="8" xfId="0" applyFont="1" applyFill="1" applyBorder="1" applyAlignment="1">
      <alignment horizontal="left"/>
    </xf>
    <xf numFmtId="0" fontId="0" fillId="0" borderId="0" xfId="0" applyBorder="1" applyAlignment="1">
      <alignment horizontal="center"/>
    </xf>
    <xf numFmtId="0" fontId="2" fillId="6" borderId="5" xfId="0" applyFont="1" applyFill="1" applyBorder="1" applyAlignment="1">
      <alignment horizontal="left"/>
    </xf>
    <xf numFmtId="0" fontId="2" fillId="6" borderId="1" xfId="0" applyFont="1" applyFill="1" applyBorder="1" applyAlignment="1">
      <alignment horizontal="left"/>
    </xf>
    <xf numFmtId="0" fontId="2" fillId="3" borderId="5" xfId="0" applyFont="1" applyFill="1" applyBorder="1" applyAlignment="1">
      <alignment horizontal="left"/>
    </xf>
    <xf numFmtId="0" fontId="2" fillId="3" borderId="1" xfId="0" applyFont="1" applyFill="1" applyBorder="1" applyAlignment="1">
      <alignment horizontal="left"/>
    </xf>
    <xf numFmtId="0" fontId="3" fillId="2" borderId="14" xfId="0" applyFont="1" applyFill="1" applyBorder="1" applyAlignment="1">
      <alignment horizontal="center" wrapText="1"/>
    </xf>
    <xf numFmtId="0" fontId="3" fillId="2" borderId="13" xfId="0" applyFont="1" applyFill="1" applyBorder="1" applyAlignment="1">
      <alignment horizontal="center" wrapText="1"/>
    </xf>
    <xf numFmtId="0" fontId="3" fillId="2" borderId="11" xfId="0" applyFont="1" applyFill="1" applyBorder="1" applyAlignment="1">
      <alignment horizontal="center" wrapText="1"/>
    </xf>
    <xf numFmtId="0" fontId="2" fillId="2" borderId="5" xfId="0" applyFont="1" applyFill="1" applyBorder="1" applyAlignment="1">
      <alignment horizontal="center" vertical="top"/>
    </xf>
    <xf numFmtId="0" fontId="2" fillId="2" borderId="1" xfId="0" applyFont="1" applyFill="1" applyBorder="1" applyAlignment="1">
      <alignment horizontal="center" vertical="top"/>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0" borderId="22" xfId="0" applyFont="1" applyFill="1" applyBorder="1" applyAlignment="1">
      <alignment horizontal="left" vertical="top" wrapText="1"/>
    </xf>
    <xf numFmtId="0" fontId="0" fillId="2" borderId="5" xfId="0" applyFill="1" applyBorder="1" applyAlignment="1">
      <alignment horizontal="center"/>
    </xf>
    <xf numFmtId="0" fontId="0" fillId="2" borderId="1" xfId="0" applyFill="1" applyBorder="1" applyAlignment="1">
      <alignment horizontal="center"/>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5" fillId="7" borderId="5" xfId="0" applyFont="1" applyFill="1" applyBorder="1" applyAlignment="1">
      <alignment horizontal="center" vertical="center"/>
    </xf>
    <xf numFmtId="0" fontId="5" fillId="7" borderId="1"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0" fillId="2" borderId="10" xfId="0" applyFill="1" applyBorder="1" applyAlignment="1">
      <alignment horizontal="center" wrapText="1"/>
    </xf>
    <xf numFmtId="0" fontId="0" fillId="2" borderId="13" xfId="0" applyFill="1" applyBorder="1" applyAlignment="1">
      <alignment horizontal="center" wrapText="1"/>
    </xf>
    <xf numFmtId="0" fontId="0" fillId="2" borderId="11" xfId="0" applyFill="1" applyBorder="1" applyAlignment="1">
      <alignment horizontal="center" wrapText="1"/>
    </xf>
    <xf numFmtId="0" fontId="15" fillId="9" borderId="26" xfId="2" applyFont="1" applyBorder="1" applyAlignment="1">
      <alignment horizontal="center" vertical="center" wrapText="1"/>
    </xf>
    <xf numFmtId="0" fontId="15" fillId="9" borderId="27" xfId="2" applyFont="1" applyBorder="1" applyAlignment="1">
      <alignment horizontal="center" vertical="center" wrapText="1"/>
    </xf>
    <xf numFmtId="0" fontId="15" fillId="9" borderId="25" xfId="2" applyFont="1" applyBorder="1" applyAlignment="1">
      <alignment horizontal="center" vertical="center" wrapText="1"/>
    </xf>
    <xf numFmtId="0" fontId="0" fillId="0" borderId="0" xfId="0" applyAlignment="1">
      <alignment horizontal="center" wrapText="1"/>
    </xf>
    <xf numFmtId="0" fontId="14" fillId="9" borderId="1" xfId="2" applyBorder="1" applyAlignment="1">
      <alignment horizontal="center"/>
    </xf>
    <xf numFmtId="0" fontId="15" fillId="9" borderId="26" xfId="2" applyFont="1" applyBorder="1" applyAlignment="1">
      <alignment horizontal="center" wrapText="1"/>
    </xf>
    <xf numFmtId="0" fontId="15" fillId="9" borderId="25" xfId="2" applyFont="1" applyBorder="1" applyAlignment="1">
      <alignment horizontal="center" wrapText="1"/>
    </xf>
    <xf numFmtId="0" fontId="0" fillId="2" borderId="1" xfId="0" applyFill="1" applyBorder="1" applyAlignment="1">
      <alignment horizontal="center" wrapText="1"/>
    </xf>
    <xf numFmtId="0" fontId="0" fillId="0" borderId="0" xfId="0" applyFill="1" applyAlignment="1">
      <alignment horizontal="center"/>
    </xf>
  </cellXfs>
  <cellStyles count="3">
    <cellStyle name="Normal" xfId="0" builtinId="0"/>
    <cellStyle name="Porcentaje" xfId="1" builtinId="5"/>
    <cellStyle name="Salida" xfId="2" builtinId="21"/>
  </cellStyles>
  <dxfs count="34">
    <dxf>
      <font>
        <b/>
        <i val="0"/>
        <strike val="0"/>
        <condense val="0"/>
        <extend val="0"/>
        <outline val="0"/>
        <shadow val="0"/>
        <u val="none"/>
        <vertAlign val="baseline"/>
        <sz val="11"/>
        <color auto="1"/>
        <name val="Ancizar Sans"/>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medium">
          <color rgb="FF9CC2E5"/>
        </right>
        <top/>
        <bottom style="medium">
          <color rgb="FF9CC2E5"/>
        </bottom>
      </border>
    </dxf>
    <dxf>
      <font>
        <b/>
        <i val="0"/>
        <strike val="0"/>
        <condense val="0"/>
        <extend val="0"/>
        <outline val="0"/>
        <shadow val="0"/>
        <u val="none"/>
        <vertAlign val="baseline"/>
        <sz val="10"/>
        <color auto="1"/>
        <name val="Ancizar Sans"/>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rgb="FF9CC2E5"/>
        </left>
        <right style="medium">
          <color rgb="FF9CC2E5"/>
        </right>
        <top/>
        <bottom style="medium">
          <color rgb="FF9CC2E5"/>
        </bottom>
      </border>
    </dxf>
    <dxf>
      <border outline="0">
        <bottom style="medium">
          <color rgb="FF9CC2E5"/>
        </bottom>
      </border>
    </dxf>
    <dxf>
      <font>
        <b/>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font>
        <b/>
        <i val="0"/>
        <strike val="0"/>
        <condense val="0"/>
        <extend val="0"/>
        <outline val="0"/>
        <shadow val="0"/>
        <u val="none"/>
        <vertAlign val="baseline"/>
        <sz val="11"/>
        <color auto="1"/>
        <name val="Ancizar Sans"/>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medium">
          <color rgb="FF9CC2E5"/>
        </right>
        <top/>
        <bottom style="medium">
          <color rgb="FF9CC2E5"/>
        </bottom>
      </border>
    </dxf>
    <dxf>
      <font>
        <b/>
        <i val="0"/>
        <strike val="0"/>
        <condense val="0"/>
        <extend val="0"/>
        <outline val="0"/>
        <shadow val="0"/>
        <u val="none"/>
        <vertAlign val="baseline"/>
        <sz val="10"/>
        <color auto="1"/>
        <name val="Ancizar Sans"/>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medium">
          <color rgb="FF9CC2E5"/>
        </left>
        <right style="medium">
          <color rgb="FF9CC2E5"/>
        </right>
        <top/>
        <bottom style="medium">
          <color rgb="FF9CC2E5"/>
        </bottom>
      </border>
    </dxf>
    <dxf>
      <border outline="0">
        <bottom style="medium">
          <color rgb="FF9CC2E5"/>
        </bottom>
      </border>
    </dxf>
    <dxf>
      <font>
        <b/>
        <strike val="0"/>
        <outline val="0"/>
        <shadow val="0"/>
        <u val="none"/>
        <vertAlign val="baseline"/>
        <color auto="1"/>
      </font>
      <fill>
        <patternFill patternType="none">
          <fgColor indexed="64"/>
          <bgColor auto="1"/>
        </patternFill>
      </fill>
    </dxf>
    <dxf>
      <font>
        <strike val="0"/>
        <outline val="0"/>
        <shadow val="0"/>
        <u val="none"/>
        <vertAlign val="baseline"/>
        <color auto="1"/>
      </font>
      <fill>
        <patternFill patternType="none">
          <fgColor indexed="64"/>
          <bgColor auto="1"/>
        </patternFill>
      </fill>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numFmt numFmtId="0" formatCode="General"/>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border outline="0">
        <top style="thin">
          <color indexed="64"/>
        </top>
      </border>
    </dxf>
    <dxf>
      <alignment horizontal="general" vertical="bottom"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indexed="1"/>
        <name val="verdana"/>
        <scheme val="none"/>
      </font>
      <fill>
        <patternFill patternType="solid">
          <fgColor indexed="64"/>
          <bgColor indexed="2"/>
        </patternFill>
      </fill>
      <alignment horizontal="left" vertical="bottom" textRotation="0" wrapText="1" indent="0" justifyLastLine="0" shrinkToFit="0" readingOrder="0"/>
      <border diagonalUp="0" diagonalDown="0" outline="0">
        <left style="thin">
          <color indexed="64"/>
        </left>
        <right style="thin">
          <color indexed="64"/>
        </right>
        <top/>
        <bottom/>
      </border>
      <protection locked="0" hidden="0"/>
    </dxf>
    <dxf>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numFmt numFmtId="0" formatCode="General"/>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numFmt numFmtId="0" formatCode="General"/>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border outline="0">
        <top style="thin">
          <color indexed="64"/>
        </top>
      </border>
    </dxf>
    <dxf>
      <alignment horizontal="general" vertical="bottom" textRotation="0" wrapText="1" indent="0" justifyLastLine="0" shrinkToFit="0" readingOrder="0"/>
      <protection locked="0" hidden="0"/>
    </dxf>
    <dxf>
      <border outline="0">
        <bottom style="thin">
          <color indexed="64"/>
        </bottom>
      </border>
    </dxf>
  </dxfs>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Gráfica</a:t>
            </a:r>
            <a:r>
              <a:rPr lang="es-CO" sz="1200" baseline="0"/>
              <a:t> 1 RC. Resumen general MRC 2020 V0 - V1</a:t>
            </a:r>
            <a:endParaRPr lang="es-CO" sz="12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 M y R '!$F$18</c:f>
              <c:strCache>
                <c:ptCount val="1"/>
                <c:pt idx="0">
                  <c:v>2020 V0</c:v>
                </c:pt>
              </c:strCache>
            </c:strRef>
          </c:tx>
          <c:spPr>
            <a:solidFill>
              <a:schemeClr val="accent1">
                <a:alpha val="85000"/>
              </a:schemeClr>
            </a:solidFill>
            <a:ln w="9525" cap="flat" cmpd="sng" algn="ctr">
              <a:solidFill>
                <a:schemeClr val="accent5">
                  <a:lumMod val="40000"/>
                  <a:lumOff val="60000"/>
                </a:schemeClr>
              </a:solidFill>
              <a:round/>
            </a:ln>
            <a:effectLst/>
            <a:sp3d contourW="9525">
              <a:contourClr>
                <a:schemeClr val="accent5">
                  <a:lumMod val="40000"/>
                  <a:lumOff val="60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'!$D$19:$E$21</c:f>
              <c:strCache>
                <c:ptCount val="3"/>
                <c:pt idx="0">
                  <c:v>Total procesos</c:v>
                </c:pt>
                <c:pt idx="1">
                  <c:v>Total riesgos</c:v>
                </c:pt>
                <c:pt idx="2">
                  <c:v>Total controles</c:v>
                </c:pt>
              </c:strCache>
            </c:strRef>
          </c:cat>
          <c:val>
            <c:numRef>
              <c:f>'Estadisticas M y R '!$F$19:$F$21</c:f>
              <c:numCache>
                <c:formatCode>General</c:formatCode>
                <c:ptCount val="3"/>
                <c:pt idx="0">
                  <c:v>30</c:v>
                </c:pt>
                <c:pt idx="1">
                  <c:v>45</c:v>
                </c:pt>
                <c:pt idx="2">
                  <c:v>96</c:v>
                </c:pt>
              </c:numCache>
            </c:numRef>
          </c:val>
          <c:extLst>
            <c:ext xmlns:c16="http://schemas.microsoft.com/office/drawing/2014/chart" uri="{C3380CC4-5D6E-409C-BE32-E72D297353CC}">
              <c16:uniqueId val="{00000000-D996-4E4A-9D41-F3F81BEAEACE}"/>
            </c:ext>
          </c:extLst>
        </c:ser>
        <c:ser>
          <c:idx val="1"/>
          <c:order val="1"/>
          <c:tx>
            <c:strRef>
              <c:f>'Estadisticas M y R '!$G$18</c:f>
              <c:strCache>
                <c:ptCount val="1"/>
                <c:pt idx="0">
                  <c:v>2020 V1</c:v>
                </c:pt>
              </c:strCache>
            </c:strRef>
          </c:tx>
          <c:spPr>
            <a:solidFill>
              <a:schemeClr val="accent3"/>
            </a:solidFill>
            <a:ln w="25400" cap="flat" cmpd="sng" algn="ctr">
              <a:solidFill>
                <a:schemeClr val="accent3">
                  <a:shade val="50000"/>
                </a:schemeClr>
              </a:solidFill>
              <a:prstDash val="solid"/>
              <a:round/>
            </a:ln>
            <a:effectLst/>
            <a:sp3d contourW="25400">
              <a:contourClr>
                <a:schemeClr val="accent3">
                  <a:shade val="50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'!$D$19:$E$21</c:f>
              <c:strCache>
                <c:ptCount val="3"/>
                <c:pt idx="0">
                  <c:v>Total procesos</c:v>
                </c:pt>
                <c:pt idx="1">
                  <c:v>Total riesgos</c:v>
                </c:pt>
                <c:pt idx="2">
                  <c:v>Total controles</c:v>
                </c:pt>
              </c:strCache>
            </c:strRef>
          </c:cat>
          <c:val>
            <c:numRef>
              <c:f>'Estadisticas M y R '!$G$19:$G$21</c:f>
              <c:numCache>
                <c:formatCode>General</c:formatCode>
                <c:ptCount val="3"/>
                <c:pt idx="0">
                  <c:v>30</c:v>
                </c:pt>
                <c:pt idx="1">
                  <c:v>47</c:v>
                </c:pt>
                <c:pt idx="2">
                  <c:v>95</c:v>
                </c:pt>
              </c:numCache>
            </c:numRef>
          </c:val>
          <c:extLst>
            <c:ext xmlns:c16="http://schemas.microsoft.com/office/drawing/2014/chart" uri="{C3380CC4-5D6E-409C-BE32-E72D297353CC}">
              <c16:uniqueId val="{00000001-D996-4E4A-9D41-F3F81BEAEACE}"/>
            </c:ext>
          </c:extLst>
        </c:ser>
        <c:dLbls>
          <c:showLegendKey val="0"/>
          <c:showVal val="0"/>
          <c:showCatName val="0"/>
          <c:showSerName val="0"/>
          <c:showPercent val="0"/>
          <c:showBubbleSize val="0"/>
        </c:dLbls>
        <c:gapWidth val="65"/>
        <c:shape val="box"/>
        <c:axId val="276259024"/>
        <c:axId val="276260336"/>
        <c:axId val="0"/>
      </c:bar3DChart>
      <c:catAx>
        <c:axId val="2762590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76260336"/>
        <c:crosses val="autoZero"/>
        <c:auto val="1"/>
        <c:lblAlgn val="ctr"/>
        <c:lblOffset val="100"/>
        <c:noMultiLvlLbl val="0"/>
      </c:catAx>
      <c:valAx>
        <c:axId val="27626033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27625902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Gráfico 2 RC. Distribución de controles por eficiencia MRC 2020 V0 - V1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manualLayout>
          <c:layoutTarget val="inner"/>
          <c:xMode val="edge"/>
          <c:yMode val="edge"/>
          <c:x val="0.1459945886585092"/>
          <c:y val="0.16450371003013153"/>
          <c:w val="0.56894745225270404"/>
          <c:h val="0.77069909813356385"/>
        </c:manualLayout>
      </c:layout>
      <c:barChart>
        <c:barDir val="col"/>
        <c:grouping val="stacked"/>
        <c:varyColors val="0"/>
        <c:ser>
          <c:idx val="2"/>
          <c:order val="0"/>
          <c:tx>
            <c:strRef>
              <c:f>'Estadisticas M y R '!$D$28</c:f>
              <c:strCache>
                <c:ptCount val="1"/>
                <c:pt idx="0">
                  <c:v>Bajos</c:v>
                </c:pt>
              </c:strCache>
            </c:strRef>
          </c:tx>
          <c:spPr>
            <a:solidFill>
              <a:srgbClr val="FF5050"/>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'Estadisticas M y R '!$G$28:$H$28</c:f>
              <c:numCache>
                <c:formatCode>0</c:formatCode>
                <c:ptCount val="2"/>
                <c:pt idx="0" formatCode="General">
                  <c:v>21</c:v>
                </c:pt>
                <c:pt idx="1">
                  <c:v>9</c:v>
                </c:pt>
              </c:numCache>
            </c:numRef>
          </c:val>
          <c:extLst>
            <c:ext xmlns:c16="http://schemas.microsoft.com/office/drawing/2014/chart" uri="{C3380CC4-5D6E-409C-BE32-E72D297353CC}">
              <c16:uniqueId val="{00000014-C7DE-44AE-84B6-BA093D5DB800}"/>
            </c:ext>
          </c:extLst>
        </c:ser>
        <c:ser>
          <c:idx val="3"/>
          <c:order val="1"/>
          <c:tx>
            <c:strRef>
              <c:f>'Estadisticas M y R '!$D$29</c:f>
              <c:strCache>
                <c:ptCount val="1"/>
                <c:pt idx="0">
                  <c:v>Medios</c:v>
                </c:pt>
              </c:strCache>
            </c:strRef>
          </c:tx>
          <c:spPr>
            <a:solidFill>
              <a:schemeClr val="accent4"/>
            </a:solidFill>
            <a:ln>
              <a:noFill/>
            </a:ln>
            <a:effectLst>
              <a:outerShdw blurRad="254000" sx="102000" sy="102000" algn="ctr" rotWithShape="0">
                <a:prstClr val="black">
                  <a:alpha val="20000"/>
                </a:prstClr>
              </a:outerShdw>
            </a:effectLst>
          </c:spPr>
          <c:invertIfNegative val="0"/>
          <c:dPt>
            <c:idx val="0"/>
            <c:invertIfNegative val="0"/>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7-C7DE-44AE-84B6-BA093D5DB800}"/>
              </c:ext>
            </c:extLst>
          </c:dPt>
          <c:dPt>
            <c:idx val="1"/>
            <c:invertIfNegative val="0"/>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8-C7DE-44AE-84B6-BA093D5DB800}"/>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'Estadisticas M y R '!$G$29:$H$29</c:f>
              <c:numCache>
                <c:formatCode>0</c:formatCode>
                <c:ptCount val="2"/>
                <c:pt idx="0" formatCode="General">
                  <c:v>17</c:v>
                </c:pt>
                <c:pt idx="1">
                  <c:v>20</c:v>
                </c:pt>
              </c:numCache>
            </c:numRef>
          </c:val>
          <c:extLst>
            <c:ext xmlns:c16="http://schemas.microsoft.com/office/drawing/2014/chart" uri="{C3380CC4-5D6E-409C-BE32-E72D297353CC}">
              <c16:uniqueId val="{00000015-C7DE-44AE-84B6-BA093D5DB800}"/>
            </c:ext>
          </c:extLst>
        </c:ser>
        <c:ser>
          <c:idx val="0"/>
          <c:order val="2"/>
          <c:tx>
            <c:strRef>
              <c:f>'Estadisticas M y R '!$D$30</c:f>
              <c:strCache>
                <c:ptCount val="1"/>
                <c:pt idx="0">
                  <c:v>Altos</c:v>
                </c:pt>
              </c:strCache>
            </c:strRef>
          </c:tx>
          <c:spPr>
            <a:solidFill>
              <a:srgbClr val="92D050"/>
            </a:solidFill>
            <a:ln>
              <a:noFill/>
            </a:ln>
            <a:effectLst>
              <a:outerShdw blurRad="254000" sx="102000" sy="102000" algn="ctr" rotWithShape="0">
                <a:prstClr val="black">
                  <a:alpha val="20000"/>
                </a:prstClr>
              </a:outerShdw>
            </a:effectLst>
          </c:spPr>
          <c:invertIfNegative val="0"/>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'Estadisticas M y R '!$G$30:$H$30</c:f>
              <c:numCache>
                <c:formatCode>0</c:formatCode>
                <c:ptCount val="2"/>
                <c:pt idx="0" formatCode="General">
                  <c:v>58</c:v>
                </c:pt>
                <c:pt idx="1">
                  <c:v>66</c:v>
                </c:pt>
              </c:numCache>
            </c:numRef>
          </c:val>
          <c:extLst>
            <c:ext xmlns:c16="http://schemas.microsoft.com/office/drawing/2014/chart" uri="{C3380CC4-5D6E-409C-BE32-E72D297353CC}">
              <c16:uniqueId val="{00000016-C7DE-44AE-84B6-BA093D5DB800}"/>
            </c:ext>
          </c:extLst>
        </c:ser>
        <c:dLbls>
          <c:showLegendKey val="0"/>
          <c:showVal val="0"/>
          <c:showCatName val="0"/>
          <c:showSerName val="0"/>
          <c:showPercent val="0"/>
          <c:showBubbleSize val="0"/>
        </c:dLbls>
        <c:gapWidth val="100"/>
        <c:overlap val="100"/>
        <c:axId val="423963448"/>
        <c:axId val="423961480"/>
      </c:barChart>
      <c:catAx>
        <c:axId val="423963448"/>
        <c:scaling>
          <c:orientation val="minMax"/>
        </c:scaling>
        <c:delete val="1"/>
        <c:axPos val="b"/>
        <c:numFmt formatCode="General" sourceLinked="1"/>
        <c:majorTickMark val="out"/>
        <c:minorTickMark val="none"/>
        <c:tickLblPos val="nextTo"/>
        <c:crossAx val="423961480"/>
        <c:crosses val="autoZero"/>
        <c:auto val="1"/>
        <c:lblAlgn val="ctr"/>
        <c:lblOffset val="100"/>
        <c:noMultiLvlLbl val="0"/>
      </c:catAx>
      <c:valAx>
        <c:axId val="423961480"/>
        <c:scaling>
          <c:orientation val="minMax"/>
          <c:max val="10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23963448"/>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200" b="1" i="0" baseline="0">
                <a:effectLst/>
              </a:rPr>
              <a:t>Gráfica 3 RC. Nivel de aceptabilidad de riesgos inherentes MRC 2020 V0 - V1</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1"/>
          <c:order val="1"/>
          <c:tx>
            <c:strRef>
              <c:f>'Estadisticas M y R '!$F$35</c:f>
              <c:strCache>
                <c:ptCount val="1"/>
                <c:pt idx="0">
                  <c:v>2020 V0</c:v>
                </c:pt>
              </c:strCache>
            </c:strRef>
          </c:tx>
          <c:spPr>
            <a:solidFill>
              <a:schemeClr val="accent5">
                <a:lumMod val="7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'!$D$36:$D$39</c:f>
              <c:strCache>
                <c:ptCount val="4"/>
                <c:pt idx="0">
                  <c:v>Bajo</c:v>
                </c:pt>
                <c:pt idx="1">
                  <c:v>Moderado</c:v>
                </c:pt>
                <c:pt idx="2">
                  <c:v>Alto</c:v>
                </c:pt>
                <c:pt idx="3">
                  <c:v>Extremo</c:v>
                </c:pt>
              </c:strCache>
            </c:strRef>
          </c:cat>
          <c:val>
            <c:numRef>
              <c:f>'Estadisticas M y R '!$F$36:$F$39</c:f>
              <c:numCache>
                <c:formatCode>General</c:formatCode>
                <c:ptCount val="4"/>
                <c:pt idx="0">
                  <c:v>13</c:v>
                </c:pt>
                <c:pt idx="1">
                  <c:v>15</c:v>
                </c:pt>
                <c:pt idx="2">
                  <c:v>15</c:v>
                </c:pt>
                <c:pt idx="3">
                  <c:v>2</c:v>
                </c:pt>
              </c:numCache>
            </c:numRef>
          </c:val>
          <c:extLst>
            <c:ext xmlns:c16="http://schemas.microsoft.com/office/drawing/2014/chart" uri="{C3380CC4-5D6E-409C-BE32-E72D297353CC}">
              <c16:uniqueId val="{00000001-52C6-414D-9B38-D131A5ECD3D3}"/>
            </c:ext>
          </c:extLst>
        </c:ser>
        <c:ser>
          <c:idx val="2"/>
          <c:order val="2"/>
          <c:tx>
            <c:strRef>
              <c:f>'Estadisticas M y R '!$G$35</c:f>
              <c:strCache>
                <c:ptCount val="1"/>
                <c:pt idx="0">
                  <c:v>2020 V1</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'!$D$36:$D$39</c:f>
              <c:strCache>
                <c:ptCount val="4"/>
                <c:pt idx="0">
                  <c:v>Bajo</c:v>
                </c:pt>
                <c:pt idx="1">
                  <c:v>Moderado</c:v>
                </c:pt>
                <c:pt idx="2">
                  <c:v>Alto</c:v>
                </c:pt>
                <c:pt idx="3">
                  <c:v>Extremo</c:v>
                </c:pt>
              </c:strCache>
            </c:strRef>
          </c:cat>
          <c:val>
            <c:numRef>
              <c:f>'Estadisticas M y R '!$G$36:$G$39</c:f>
              <c:numCache>
                <c:formatCode>General</c:formatCode>
                <c:ptCount val="4"/>
                <c:pt idx="0">
                  <c:v>16</c:v>
                </c:pt>
                <c:pt idx="1">
                  <c:v>15</c:v>
                </c:pt>
                <c:pt idx="2">
                  <c:v>14</c:v>
                </c:pt>
                <c:pt idx="3">
                  <c:v>2</c:v>
                </c:pt>
              </c:numCache>
            </c:numRef>
          </c:val>
          <c:extLst>
            <c:ext xmlns:c16="http://schemas.microsoft.com/office/drawing/2014/chart" uri="{C3380CC4-5D6E-409C-BE32-E72D297353CC}">
              <c16:uniqueId val="{00000002-52C6-414D-9B38-D131A5ECD3D3}"/>
            </c:ext>
          </c:extLst>
        </c:ser>
        <c:dLbls>
          <c:showLegendKey val="0"/>
          <c:showVal val="0"/>
          <c:showCatName val="0"/>
          <c:showSerName val="0"/>
          <c:showPercent val="0"/>
          <c:showBubbleSize val="0"/>
        </c:dLbls>
        <c:gapWidth val="65"/>
        <c:shape val="box"/>
        <c:axId val="449605696"/>
        <c:axId val="449606024"/>
        <c:axId val="0"/>
        <c:extLst>
          <c:ext xmlns:c15="http://schemas.microsoft.com/office/drawing/2012/chart" uri="{02D57815-91ED-43cb-92C2-25804820EDAC}">
            <c15:filteredBarSeries>
              <c15:ser>
                <c:idx val="0"/>
                <c:order val="0"/>
                <c:tx>
                  <c:strRef>
                    <c:extLst>
                      <c:ext uri="{02D57815-91ED-43cb-92C2-25804820EDAC}">
                        <c15:formulaRef>
                          <c15:sqref>'Estadisticas M y R '!$E$35</c15:sqref>
                        </c15:formulaRef>
                      </c:ext>
                    </c:extLst>
                    <c:strCache>
                      <c:ptCount val="1"/>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cat>
                  <c:strRef>
                    <c:extLst>
                      <c:ext uri="{02D57815-91ED-43cb-92C2-25804820EDAC}">
                        <c15:formulaRef>
                          <c15:sqref>'Estadisticas M y R '!$D$36:$D$39</c15:sqref>
                        </c15:formulaRef>
                      </c:ext>
                    </c:extLst>
                    <c:strCache>
                      <c:ptCount val="4"/>
                      <c:pt idx="0">
                        <c:v>Bajo</c:v>
                      </c:pt>
                      <c:pt idx="1">
                        <c:v>Moderado</c:v>
                      </c:pt>
                      <c:pt idx="2">
                        <c:v>Alto</c:v>
                      </c:pt>
                      <c:pt idx="3">
                        <c:v>Extremo</c:v>
                      </c:pt>
                    </c:strCache>
                  </c:strRef>
                </c:cat>
                <c:val>
                  <c:numRef>
                    <c:extLst>
                      <c:ext uri="{02D57815-91ED-43cb-92C2-25804820EDAC}">
                        <c15:formulaRef>
                          <c15:sqref>'Estadisticas M y R '!$E$36:$E$39</c15:sqref>
                        </c15:formulaRef>
                      </c:ext>
                    </c:extLst>
                    <c:numCache>
                      <c:formatCode>General</c:formatCode>
                      <c:ptCount val="4"/>
                    </c:numCache>
                  </c:numRef>
                </c:val>
                <c:extLst>
                  <c:ext xmlns:c16="http://schemas.microsoft.com/office/drawing/2014/chart" uri="{C3380CC4-5D6E-409C-BE32-E72D297353CC}">
                    <c16:uniqueId val="{00000000-52C6-414D-9B38-D131A5ECD3D3}"/>
                  </c:ext>
                </c:extLst>
              </c15:ser>
            </c15:filteredBarSeries>
          </c:ext>
        </c:extLst>
      </c:bar3DChart>
      <c:catAx>
        <c:axId val="4496056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49606024"/>
        <c:crosses val="autoZero"/>
        <c:auto val="1"/>
        <c:lblAlgn val="ctr"/>
        <c:lblOffset val="100"/>
        <c:noMultiLvlLbl val="0"/>
      </c:catAx>
      <c:valAx>
        <c:axId val="4496060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4960569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200" b="1" i="0" baseline="0">
                <a:effectLst/>
              </a:rPr>
              <a:t>Gráfica 4 RC. Nivel de aceptabilidad de riesgos residuales MRC 2020 V0 - V1</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1"/>
          <c:order val="1"/>
          <c:tx>
            <c:strRef>
              <c:f>'Estadisticas M y R '!$F$43</c:f>
              <c:strCache>
                <c:ptCount val="1"/>
                <c:pt idx="0">
                  <c:v>2020 V0</c:v>
                </c:pt>
              </c:strCache>
            </c:strRef>
          </c:tx>
          <c:spPr>
            <a:solidFill>
              <a:schemeClr val="tx2">
                <a:lumMod val="60000"/>
                <a:lumOff val="40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'!$D$44:$D$47</c:f>
              <c:strCache>
                <c:ptCount val="4"/>
                <c:pt idx="0">
                  <c:v>Bajo</c:v>
                </c:pt>
                <c:pt idx="1">
                  <c:v>Moderado</c:v>
                </c:pt>
                <c:pt idx="2">
                  <c:v>Alto</c:v>
                </c:pt>
                <c:pt idx="3">
                  <c:v>Extremo</c:v>
                </c:pt>
              </c:strCache>
            </c:strRef>
          </c:cat>
          <c:val>
            <c:numRef>
              <c:f>'Estadisticas M y R '!$F$44:$F$47</c:f>
              <c:numCache>
                <c:formatCode>General</c:formatCode>
                <c:ptCount val="4"/>
                <c:pt idx="0">
                  <c:v>34</c:v>
                </c:pt>
                <c:pt idx="1">
                  <c:v>10</c:v>
                </c:pt>
                <c:pt idx="2">
                  <c:v>1</c:v>
                </c:pt>
                <c:pt idx="3">
                  <c:v>0</c:v>
                </c:pt>
              </c:numCache>
            </c:numRef>
          </c:val>
          <c:extLst>
            <c:ext xmlns:c16="http://schemas.microsoft.com/office/drawing/2014/chart" uri="{C3380CC4-5D6E-409C-BE32-E72D297353CC}">
              <c16:uniqueId val="{00000001-4D05-4335-B7A5-9E318CCD8DCF}"/>
            </c:ext>
          </c:extLst>
        </c:ser>
        <c:ser>
          <c:idx val="2"/>
          <c:order val="2"/>
          <c:tx>
            <c:strRef>
              <c:f>'Estadisticas M y R '!$G$43</c:f>
              <c:strCache>
                <c:ptCount val="1"/>
                <c:pt idx="0">
                  <c:v>2020 V1</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'Estadisticas M y R '!$D$44:$D$47</c:f>
              <c:strCache>
                <c:ptCount val="4"/>
                <c:pt idx="0">
                  <c:v>Bajo</c:v>
                </c:pt>
                <c:pt idx="1">
                  <c:v>Moderado</c:v>
                </c:pt>
                <c:pt idx="2">
                  <c:v>Alto</c:v>
                </c:pt>
                <c:pt idx="3">
                  <c:v>Extremo</c:v>
                </c:pt>
              </c:strCache>
            </c:strRef>
          </c:cat>
          <c:val>
            <c:numRef>
              <c:f>'Estadisticas M y R '!$G$44:$G$47</c:f>
              <c:numCache>
                <c:formatCode>General</c:formatCode>
                <c:ptCount val="4"/>
                <c:pt idx="0">
                  <c:v>36</c:v>
                </c:pt>
                <c:pt idx="1">
                  <c:v>10</c:v>
                </c:pt>
                <c:pt idx="2">
                  <c:v>1</c:v>
                </c:pt>
                <c:pt idx="3">
                  <c:v>0</c:v>
                </c:pt>
              </c:numCache>
            </c:numRef>
          </c:val>
          <c:extLst>
            <c:ext xmlns:c16="http://schemas.microsoft.com/office/drawing/2014/chart" uri="{C3380CC4-5D6E-409C-BE32-E72D297353CC}">
              <c16:uniqueId val="{00000002-4D05-4335-B7A5-9E318CCD8DCF}"/>
            </c:ext>
          </c:extLst>
        </c:ser>
        <c:dLbls>
          <c:showLegendKey val="0"/>
          <c:showVal val="0"/>
          <c:showCatName val="0"/>
          <c:showSerName val="0"/>
          <c:showPercent val="0"/>
          <c:showBubbleSize val="0"/>
        </c:dLbls>
        <c:gapWidth val="65"/>
        <c:shape val="box"/>
        <c:axId val="514885656"/>
        <c:axId val="514885984"/>
        <c:axId val="0"/>
        <c:extLst>
          <c:ext xmlns:c15="http://schemas.microsoft.com/office/drawing/2012/chart" uri="{02D57815-91ED-43cb-92C2-25804820EDAC}">
            <c15:filteredBarSeries>
              <c15:ser>
                <c:idx val="0"/>
                <c:order val="0"/>
                <c:tx>
                  <c:strRef>
                    <c:extLst>
                      <c:ext uri="{02D57815-91ED-43cb-92C2-25804820EDAC}">
                        <c15:formulaRef>
                          <c15:sqref>'Estadisticas M y R '!$E$43</c15:sqref>
                        </c15:formulaRef>
                      </c:ext>
                    </c:extLst>
                    <c:strCache>
                      <c:ptCount val="1"/>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cat>
                  <c:strRef>
                    <c:extLst>
                      <c:ext uri="{02D57815-91ED-43cb-92C2-25804820EDAC}">
                        <c15:formulaRef>
                          <c15:sqref>'Estadisticas M y R '!$D$44:$D$47</c15:sqref>
                        </c15:formulaRef>
                      </c:ext>
                    </c:extLst>
                    <c:strCache>
                      <c:ptCount val="4"/>
                      <c:pt idx="0">
                        <c:v>Bajo</c:v>
                      </c:pt>
                      <c:pt idx="1">
                        <c:v>Moderado</c:v>
                      </c:pt>
                      <c:pt idx="2">
                        <c:v>Alto</c:v>
                      </c:pt>
                      <c:pt idx="3">
                        <c:v>Extremo</c:v>
                      </c:pt>
                    </c:strCache>
                  </c:strRef>
                </c:cat>
                <c:val>
                  <c:numRef>
                    <c:extLst>
                      <c:ext uri="{02D57815-91ED-43cb-92C2-25804820EDAC}">
                        <c15:formulaRef>
                          <c15:sqref>'Estadisticas M y R '!$E$44:$E$47</c15:sqref>
                        </c15:formulaRef>
                      </c:ext>
                    </c:extLst>
                    <c:numCache>
                      <c:formatCode>General</c:formatCode>
                      <c:ptCount val="4"/>
                    </c:numCache>
                  </c:numRef>
                </c:val>
                <c:extLst>
                  <c:ext xmlns:c16="http://schemas.microsoft.com/office/drawing/2014/chart" uri="{C3380CC4-5D6E-409C-BE32-E72D297353CC}">
                    <c16:uniqueId val="{00000000-4D05-4335-B7A5-9E318CCD8DCF}"/>
                  </c:ext>
                </c:extLst>
              </c15:ser>
            </c15:filteredBarSeries>
          </c:ext>
        </c:extLst>
      </c:bar3DChart>
      <c:catAx>
        <c:axId val="51488565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14885984"/>
        <c:crosses val="autoZero"/>
        <c:auto val="1"/>
        <c:lblAlgn val="ctr"/>
        <c:lblOffset val="100"/>
        <c:noMultiLvlLbl val="0"/>
      </c:catAx>
      <c:valAx>
        <c:axId val="5148859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1488565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Gráfica 5 RC. Distribución de la eficacia controles de corrupción mayo 2020.</a:t>
            </a:r>
          </a:p>
        </c:rich>
      </c:tx>
      <c:layout>
        <c:manualLayout>
          <c:xMode val="edge"/>
          <c:yMode val="edge"/>
          <c:x val="0.16518744531933507"/>
          <c:y val="3.240740740740740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dPt>
            <c:idx val="0"/>
            <c:bubble3D val="0"/>
            <c:spPr>
              <a:no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05F-4755-B717-A4B683DFC253}"/>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E48-4803-99EF-2290E78A90B5}"/>
              </c:ext>
            </c:extLst>
          </c:dPt>
          <c:dPt>
            <c:idx val="2"/>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405F-4755-B717-A4B683DFC253}"/>
              </c:ext>
            </c:extLst>
          </c:dPt>
          <c:dPt>
            <c:idx val="3"/>
            <c:bubble3D val="0"/>
            <c:spPr>
              <a:solidFill>
                <a:srgbClr val="92D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05F-4755-B717-A4B683DFC253}"/>
              </c:ext>
            </c:extLst>
          </c:dPt>
          <c:dLbls>
            <c:dLbl>
              <c:idx val="2"/>
              <c:layout>
                <c:manualLayout>
                  <c:x val="-6.8124890638670221E-2"/>
                  <c:y val="-0.1593026392534266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05F-4755-B717-A4B683DFC253}"/>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'Formulario - pregunta 2'!$B$79:$B$82</c:f>
              <c:strCache>
                <c:ptCount val="4"/>
                <c:pt idx="0">
                  <c:v>ND</c:v>
                </c:pt>
                <c:pt idx="1">
                  <c:v>Baja - entre 0 y 59</c:v>
                </c:pt>
                <c:pt idx="2">
                  <c:v>Media - entre 60 y 79</c:v>
                </c:pt>
                <c:pt idx="3">
                  <c:v>Alta - entre 80 y 100</c:v>
                </c:pt>
              </c:strCache>
            </c:strRef>
          </c:cat>
          <c:val>
            <c:numRef>
              <c:f>'Formulario - pregunta 2'!$C$79:$C$82</c:f>
              <c:numCache>
                <c:formatCode>General</c:formatCode>
                <c:ptCount val="4"/>
                <c:pt idx="0">
                  <c:v>22</c:v>
                </c:pt>
                <c:pt idx="1">
                  <c:v>0</c:v>
                </c:pt>
                <c:pt idx="2">
                  <c:v>5</c:v>
                </c:pt>
                <c:pt idx="3">
                  <c:v>30</c:v>
                </c:pt>
              </c:numCache>
            </c:numRef>
          </c:val>
          <c:extLst>
            <c:ext xmlns:c16="http://schemas.microsoft.com/office/drawing/2014/chart" uri="{C3380CC4-5D6E-409C-BE32-E72D297353CC}">
              <c16:uniqueId val="{00000000-405F-4755-B717-A4B683DFC25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14</xdr:col>
      <xdr:colOff>560916</xdr:colOff>
      <xdr:row>0</xdr:row>
      <xdr:rowOff>88900</xdr:rowOff>
    </xdr:from>
    <xdr:to>
      <xdr:col>20</xdr:col>
      <xdr:colOff>507999</xdr:colOff>
      <xdr:row>11</xdr:row>
      <xdr:rowOff>116416</xdr:rowOff>
    </xdr:to>
    <xdr:graphicFrame macro="">
      <xdr:nvGraphicFramePr>
        <xdr:cNvPr id="4" name="Gráfico 3">
          <a:extLst>
            <a:ext uri="{FF2B5EF4-FFF2-40B4-BE49-F238E27FC236}">
              <a16:creationId xmlns:a16="http://schemas.microsoft.com/office/drawing/2014/main" id="{E9929500-7A53-43EE-9E3F-548F8B49B7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433916</xdr:colOff>
      <xdr:row>11</xdr:row>
      <xdr:rowOff>148167</xdr:rowOff>
    </xdr:from>
    <xdr:to>
      <xdr:col>20</xdr:col>
      <xdr:colOff>402166</xdr:colOff>
      <xdr:row>27</xdr:row>
      <xdr:rowOff>10583</xdr:rowOff>
    </xdr:to>
    <xdr:graphicFrame macro="">
      <xdr:nvGraphicFramePr>
        <xdr:cNvPr id="5" name="Gráfico 4">
          <a:extLst>
            <a:ext uri="{FF2B5EF4-FFF2-40B4-BE49-F238E27FC236}">
              <a16:creationId xmlns:a16="http://schemas.microsoft.com/office/drawing/2014/main" id="{5CE6DF96-C1C5-4627-AF82-E085459A19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222248</xdr:colOff>
      <xdr:row>28</xdr:row>
      <xdr:rowOff>25398</xdr:rowOff>
    </xdr:from>
    <xdr:to>
      <xdr:col>18</xdr:col>
      <xdr:colOff>486833</xdr:colOff>
      <xdr:row>41</xdr:row>
      <xdr:rowOff>63499</xdr:rowOff>
    </xdr:to>
    <xdr:graphicFrame macro="">
      <xdr:nvGraphicFramePr>
        <xdr:cNvPr id="6" name="Gráfico 5">
          <a:extLst>
            <a:ext uri="{FF2B5EF4-FFF2-40B4-BE49-F238E27FC236}">
              <a16:creationId xmlns:a16="http://schemas.microsoft.com/office/drawing/2014/main" id="{6148C822-18B6-4755-9456-A19AC8FD03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190498</xdr:colOff>
      <xdr:row>41</xdr:row>
      <xdr:rowOff>137583</xdr:rowOff>
    </xdr:from>
    <xdr:to>
      <xdr:col>18</xdr:col>
      <xdr:colOff>465667</xdr:colOff>
      <xdr:row>54</xdr:row>
      <xdr:rowOff>201083</xdr:rowOff>
    </xdr:to>
    <xdr:graphicFrame macro="">
      <xdr:nvGraphicFramePr>
        <xdr:cNvPr id="7" name="Gráfico 6">
          <a:extLst>
            <a:ext uri="{FF2B5EF4-FFF2-40B4-BE49-F238E27FC236}">
              <a16:creationId xmlns:a16="http://schemas.microsoft.com/office/drawing/2014/main" id="{D71836B5-7547-4690-9D47-DDBADF1A39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xdr:colOff>
      <xdr:row>71</xdr:row>
      <xdr:rowOff>14816</xdr:rowOff>
    </xdr:from>
    <xdr:to>
      <xdr:col>5</xdr:col>
      <xdr:colOff>4143374</xdr:colOff>
      <xdr:row>85</xdr:row>
      <xdr:rowOff>91016</xdr:rowOff>
    </xdr:to>
    <xdr:graphicFrame macro="">
      <xdr:nvGraphicFramePr>
        <xdr:cNvPr id="2" name="Gráfico 1">
          <a:extLst>
            <a:ext uri="{FF2B5EF4-FFF2-40B4-BE49-F238E27FC236}">
              <a16:creationId xmlns:a16="http://schemas.microsoft.com/office/drawing/2014/main" id="{580604ED-DA78-4934-AFEA-6CAE93B097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8E39071-65FE-4976-921B-66DCE7D7467D}" name="Tabla6" displayName="Tabla6" ref="A1:H48" totalsRowShown="0" dataDxfId="32" headerRowBorderDxfId="33" tableBorderDxfId="31">
  <autoFilter ref="A1:H48" xr:uid="{7A0397F9-15E8-488B-A74E-BF8219642EDA}"/>
  <tableColumns count="8">
    <tableColumn id="1" xr3:uid="{A5B672CC-D18C-4133-AA9E-7B1468CEE564}" name="Riesgo" dataDxfId="30"/>
    <tableColumn id="2" xr3:uid="{D5C76089-8B71-48A2-B0AC-5221D77DA5B4}" name="Inherente" dataDxfId="29"/>
    <tableColumn id="3" xr3:uid="{ACEBDB1C-DC33-452A-A22F-8BFF865A7F4C}" name="R.INH" dataDxfId="28"/>
    <tableColumn id="4" xr3:uid="{CBD9963F-34E6-4AED-B9CE-FD144D7DFE5F}" name="Residual" dataDxfId="27"/>
    <tableColumn id="5" xr3:uid="{6A42DA87-682D-4957-8ED5-5AC7B93B2702}" name="R.RES" dataDxfId="26"/>
    <tableColumn id="6" xr3:uid="{E8A9CA0D-91B1-4C8F-B5E0-94D0B5859547}" name="Análisis de control" dataDxfId="25"/>
    <tableColumn id="7" xr3:uid="{081EC697-BA9E-4B11-858F-AD98BF3D7560}" name="Responsable" dataDxfId="24"/>
    <tableColumn id="8" xr3:uid="{3D3ED996-EC02-4C23-A422-C174EF7A2ED4}" name="Descripción" dataDxfId="23"/>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C43A288-35B5-4176-897E-C8F74703B9DC}" name="Tabla18" displayName="Tabla18" ref="A1:I96" totalsRowShown="0" headerRowDxfId="22" dataDxfId="20" headerRowBorderDxfId="21" tableBorderDxfId="19">
  <autoFilter ref="A1:I96" xr:uid="{ACFDB3EB-757D-4954-9433-2FA25F9193FF}"/>
  <tableColumns count="9">
    <tableColumn id="1" xr3:uid="{1580D3E7-B11C-4194-BF1A-4CA12C5DADE5}" name="Control" dataDxfId="18"/>
    <tableColumn id="2" xr3:uid="{49ED2673-0FD4-42EB-B118-7B87DBCCB3B2}" name="Responsable" dataDxfId="17"/>
    <tableColumn id="3" xr3:uid="{BAD5D38D-AA4F-45CA-A0F4-A6E8E62A1766}" name="% EFI" dataDxfId="16"/>
    <tableColumn id="4" xr3:uid="{2B5331ED-DD5B-4DD3-82C9-5850F9000BD3}" name="Eficacia" dataDxfId="15"/>
    <tableColumn id="5" xr3:uid="{76F698C3-9375-42F0-8C51-30BBF229AC21}" name="AUT" dataDxfId="14"/>
    <tableColumn id="6" xr3:uid="{D06D7F0E-61F5-4F25-AB37-0398D3E30685}" name="FREC" dataDxfId="13"/>
    <tableColumn id="7" xr3:uid="{07FF995A-6A01-4B47-9848-EB4BC1B977AD}" name="TIPO " dataDxfId="12"/>
    <tableColumn id="8" xr3:uid="{947569CD-8FFF-4F73-856E-8912B8A1A4A1}" name="Riesgo" dataDxfId="11"/>
    <tableColumn id="9" xr3:uid="{4B996B54-BA0F-4D97-A917-06F106185219}" name="Nota" dataDxfId="10"/>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0993109-24CA-4B1A-91BE-45B75E995DB9}" name="Tabla16" displayName="Tabla16" ref="C7:D33" totalsRowShown="0" headerRowDxfId="9" dataDxfId="8" tableBorderDxfId="7">
  <autoFilter ref="C7:D33" xr:uid="{8326287C-9200-4B97-93A0-29562B058DCD}"/>
  <tableColumns count="2">
    <tableColumn id="1" xr3:uid="{9D07C2A7-4D2D-4640-B329-08915D9279DC}" name="PROCESO" dataDxfId="6"/>
    <tableColumn id="2" xr3:uid="{6C46336C-D36C-48EF-9917-AF8371839F39}" name="RESPUESTA" dataDxfId="5"/>
  </tableColumns>
  <tableStyleInfo name="TableStyleLight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521B287-5196-4660-A3EB-EE9972E322CF}" name="Tabla1" displayName="Tabla1" ref="C7:D31" totalsRowShown="0" headerRowDxfId="4" dataDxfId="3" tableBorderDxfId="2">
  <autoFilter ref="C7:D31" xr:uid="{E32DBC17-BF0F-4CFC-82AC-2755DCFC4A3F}"/>
  <tableColumns count="2">
    <tableColumn id="1" xr3:uid="{CFB65168-F7A0-428D-A37E-DFEA3AE56963}" name="PROCESO" dataDxfId="1"/>
    <tableColumn id="2" xr3:uid="{74603EDE-2794-4CDE-ADE9-803E8A4ED585}" name="RESPUESTA" dataDxfId="0"/>
  </tableColumns>
  <tableStyleInfo name="TableStyleLight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CF182-6C70-4AF2-B775-5BA47425C96C}">
  <dimension ref="A2:T60"/>
  <sheetViews>
    <sheetView workbookViewId="0">
      <pane xSplit="4" ySplit="1" topLeftCell="F2" activePane="bottomRight" state="frozen"/>
      <selection pane="topRight" activeCell="E1" sqref="E1"/>
      <selection pane="bottomLeft" activeCell="A6" sqref="A6"/>
      <selection pane="bottomRight" activeCell="O53" sqref="O53"/>
    </sheetView>
  </sheetViews>
  <sheetFormatPr baseColWidth="10" defaultColWidth="5.85546875" defaultRowHeight="12.75" x14ac:dyDescent="0.25"/>
  <cols>
    <col min="1" max="1" width="5.85546875" style="20"/>
    <col min="2" max="2" width="22.42578125" style="20" customWidth="1"/>
    <col min="3" max="4" width="7.28515625" style="20" customWidth="1"/>
    <col min="5" max="5" width="67.140625" style="22" customWidth="1"/>
    <col min="6" max="6" width="10.28515625" style="20" customWidth="1"/>
    <col min="7" max="7" width="6.85546875" style="20" customWidth="1"/>
    <col min="8" max="8" width="5.85546875" style="20"/>
    <col min="9" max="9" width="10.140625" style="20" customWidth="1"/>
    <col min="10" max="10" width="10" style="20" customWidth="1"/>
    <col min="11" max="11" width="5.28515625" style="20" customWidth="1"/>
    <col min="12" max="12" width="6.28515625" style="20" customWidth="1"/>
    <col min="13" max="13" width="6.85546875" style="20" customWidth="1"/>
    <col min="14" max="14" width="5.140625" style="20" customWidth="1"/>
    <col min="15" max="15" width="7.140625" style="20" customWidth="1"/>
    <col min="16" max="16" width="8.42578125" style="20" customWidth="1"/>
    <col min="17" max="17" width="4.5703125" style="20" customWidth="1"/>
    <col min="18" max="18" width="4.7109375" style="20" customWidth="1"/>
    <col min="19" max="19" width="33" style="20" customWidth="1"/>
    <col min="20" max="20" width="40.5703125" style="21" customWidth="1"/>
    <col min="21" max="21" width="6.5703125" style="20" customWidth="1"/>
    <col min="22" max="255" width="9.140625" style="20" customWidth="1"/>
    <col min="256" max="257" width="5.85546875" style="20"/>
    <col min="258" max="258" width="22.42578125" style="20" customWidth="1"/>
    <col min="259" max="260" width="7.28515625" style="20" customWidth="1"/>
    <col min="261" max="261" width="67.140625" style="20" customWidth="1"/>
    <col min="262" max="262" width="10.28515625" style="20" customWidth="1"/>
    <col min="263" max="263" width="6.85546875" style="20" customWidth="1"/>
    <col min="264" max="264" width="5.85546875" style="20"/>
    <col min="265" max="265" width="10.140625" style="20" customWidth="1"/>
    <col min="266" max="266" width="10" style="20" customWidth="1"/>
    <col min="267" max="267" width="5.28515625" style="20" customWidth="1"/>
    <col min="268" max="268" width="6.28515625" style="20" customWidth="1"/>
    <col min="269" max="269" width="6.85546875" style="20" customWidth="1"/>
    <col min="270" max="270" width="5.140625" style="20" customWidth="1"/>
    <col min="271" max="271" width="7.140625" style="20" customWidth="1"/>
    <col min="272" max="272" width="8.42578125" style="20" customWidth="1"/>
    <col min="273" max="273" width="4.5703125" style="20" customWidth="1"/>
    <col min="274" max="274" width="4.7109375" style="20" customWidth="1"/>
    <col min="275" max="275" width="33" style="20" customWidth="1"/>
    <col min="276" max="276" width="40.5703125" style="20" customWidth="1"/>
    <col min="277" max="277" width="6.5703125" style="20" customWidth="1"/>
    <col min="278" max="511" width="9.140625" style="20" customWidth="1"/>
    <col min="512" max="513" width="5.85546875" style="20"/>
    <col min="514" max="514" width="22.42578125" style="20" customWidth="1"/>
    <col min="515" max="516" width="7.28515625" style="20" customWidth="1"/>
    <col min="517" max="517" width="67.140625" style="20" customWidth="1"/>
    <col min="518" max="518" width="10.28515625" style="20" customWidth="1"/>
    <col min="519" max="519" width="6.85546875" style="20" customWidth="1"/>
    <col min="520" max="520" width="5.85546875" style="20"/>
    <col min="521" max="521" width="10.140625" style="20" customWidth="1"/>
    <col min="522" max="522" width="10" style="20" customWidth="1"/>
    <col min="523" max="523" width="5.28515625" style="20" customWidth="1"/>
    <col min="524" max="524" width="6.28515625" style="20" customWidth="1"/>
    <col min="525" max="525" width="6.85546875" style="20" customWidth="1"/>
    <col min="526" max="526" width="5.140625" style="20" customWidth="1"/>
    <col min="527" max="527" width="7.140625" style="20" customWidth="1"/>
    <col min="528" max="528" width="8.42578125" style="20" customWidth="1"/>
    <col min="529" max="529" width="4.5703125" style="20" customWidth="1"/>
    <col min="530" max="530" width="4.7109375" style="20" customWidth="1"/>
    <col min="531" max="531" width="33" style="20" customWidth="1"/>
    <col min="532" max="532" width="40.5703125" style="20" customWidth="1"/>
    <col min="533" max="533" width="6.5703125" style="20" customWidth="1"/>
    <col min="534" max="767" width="9.140625" style="20" customWidth="1"/>
    <col min="768" max="769" width="5.85546875" style="20"/>
    <col min="770" max="770" width="22.42578125" style="20" customWidth="1"/>
    <col min="771" max="772" width="7.28515625" style="20" customWidth="1"/>
    <col min="773" max="773" width="67.140625" style="20" customWidth="1"/>
    <col min="774" max="774" width="10.28515625" style="20" customWidth="1"/>
    <col min="775" max="775" width="6.85546875" style="20" customWidth="1"/>
    <col min="776" max="776" width="5.85546875" style="20"/>
    <col min="777" max="777" width="10.140625" style="20" customWidth="1"/>
    <col min="778" max="778" width="10" style="20" customWidth="1"/>
    <col min="779" max="779" width="5.28515625" style="20" customWidth="1"/>
    <col min="780" max="780" width="6.28515625" style="20" customWidth="1"/>
    <col min="781" max="781" width="6.85546875" style="20" customWidth="1"/>
    <col min="782" max="782" width="5.140625" style="20" customWidth="1"/>
    <col min="783" max="783" width="7.140625" style="20" customWidth="1"/>
    <col min="784" max="784" width="8.42578125" style="20" customWidth="1"/>
    <col min="785" max="785" width="4.5703125" style="20" customWidth="1"/>
    <col min="786" max="786" width="4.7109375" style="20" customWidth="1"/>
    <col min="787" max="787" width="33" style="20" customWidth="1"/>
    <col min="788" max="788" width="40.5703125" style="20" customWidth="1"/>
    <col min="789" max="789" width="6.5703125" style="20" customWidth="1"/>
    <col min="790" max="1023" width="9.140625" style="20" customWidth="1"/>
    <col min="1024" max="1025" width="5.85546875" style="20"/>
    <col min="1026" max="1026" width="22.42578125" style="20" customWidth="1"/>
    <col min="1027" max="1028" width="7.28515625" style="20" customWidth="1"/>
    <col min="1029" max="1029" width="67.140625" style="20" customWidth="1"/>
    <col min="1030" max="1030" width="10.28515625" style="20" customWidth="1"/>
    <col min="1031" max="1031" width="6.85546875" style="20" customWidth="1"/>
    <col min="1032" max="1032" width="5.85546875" style="20"/>
    <col min="1033" max="1033" width="10.140625" style="20" customWidth="1"/>
    <col min="1034" max="1034" width="10" style="20" customWidth="1"/>
    <col min="1035" max="1035" width="5.28515625" style="20" customWidth="1"/>
    <col min="1036" max="1036" width="6.28515625" style="20" customWidth="1"/>
    <col min="1037" max="1037" width="6.85546875" style="20" customWidth="1"/>
    <col min="1038" max="1038" width="5.140625" style="20" customWidth="1"/>
    <col min="1039" max="1039" width="7.140625" style="20" customWidth="1"/>
    <col min="1040" max="1040" width="8.42578125" style="20" customWidth="1"/>
    <col min="1041" max="1041" width="4.5703125" style="20" customWidth="1"/>
    <col min="1042" max="1042" width="4.7109375" style="20" customWidth="1"/>
    <col min="1043" max="1043" width="33" style="20" customWidth="1"/>
    <col min="1044" max="1044" width="40.5703125" style="20" customWidth="1"/>
    <col min="1045" max="1045" width="6.5703125" style="20" customWidth="1"/>
    <col min="1046" max="1279" width="9.140625" style="20" customWidth="1"/>
    <col min="1280" max="1281" width="5.85546875" style="20"/>
    <col min="1282" max="1282" width="22.42578125" style="20" customWidth="1"/>
    <col min="1283" max="1284" width="7.28515625" style="20" customWidth="1"/>
    <col min="1285" max="1285" width="67.140625" style="20" customWidth="1"/>
    <col min="1286" max="1286" width="10.28515625" style="20" customWidth="1"/>
    <col min="1287" max="1287" width="6.85546875" style="20" customWidth="1"/>
    <col min="1288" max="1288" width="5.85546875" style="20"/>
    <col min="1289" max="1289" width="10.140625" style="20" customWidth="1"/>
    <col min="1290" max="1290" width="10" style="20" customWidth="1"/>
    <col min="1291" max="1291" width="5.28515625" style="20" customWidth="1"/>
    <col min="1292" max="1292" width="6.28515625" style="20" customWidth="1"/>
    <col min="1293" max="1293" width="6.85546875" style="20" customWidth="1"/>
    <col min="1294" max="1294" width="5.140625" style="20" customWidth="1"/>
    <col min="1295" max="1295" width="7.140625" style="20" customWidth="1"/>
    <col min="1296" max="1296" width="8.42578125" style="20" customWidth="1"/>
    <col min="1297" max="1297" width="4.5703125" style="20" customWidth="1"/>
    <col min="1298" max="1298" width="4.7109375" style="20" customWidth="1"/>
    <col min="1299" max="1299" width="33" style="20" customWidth="1"/>
    <col min="1300" max="1300" width="40.5703125" style="20" customWidth="1"/>
    <col min="1301" max="1301" width="6.5703125" style="20" customWidth="1"/>
    <col min="1302" max="1535" width="9.140625" style="20" customWidth="1"/>
    <col min="1536" max="1537" width="5.85546875" style="20"/>
    <col min="1538" max="1538" width="22.42578125" style="20" customWidth="1"/>
    <col min="1539" max="1540" width="7.28515625" style="20" customWidth="1"/>
    <col min="1541" max="1541" width="67.140625" style="20" customWidth="1"/>
    <col min="1542" max="1542" width="10.28515625" style="20" customWidth="1"/>
    <col min="1543" max="1543" width="6.85546875" style="20" customWidth="1"/>
    <col min="1544" max="1544" width="5.85546875" style="20"/>
    <col min="1545" max="1545" width="10.140625" style="20" customWidth="1"/>
    <col min="1546" max="1546" width="10" style="20" customWidth="1"/>
    <col min="1547" max="1547" width="5.28515625" style="20" customWidth="1"/>
    <col min="1548" max="1548" width="6.28515625" style="20" customWidth="1"/>
    <col min="1549" max="1549" width="6.85546875" style="20" customWidth="1"/>
    <col min="1550" max="1550" width="5.140625" style="20" customWidth="1"/>
    <col min="1551" max="1551" width="7.140625" style="20" customWidth="1"/>
    <col min="1552" max="1552" width="8.42578125" style="20" customWidth="1"/>
    <col min="1553" max="1553" width="4.5703125" style="20" customWidth="1"/>
    <col min="1554" max="1554" width="4.7109375" style="20" customWidth="1"/>
    <col min="1555" max="1555" width="33" style="20" customWidth="1"/>
    <col min="1556" max="1556" width="40.5703125" style="20" customWidth="1"/>
    <col min="1557" max="1557" width="6.5703125" style="20" customWidth="1"/>
    <col min="1558" max="1791" width="9.140625" style="20" customWidth="1"/>
    <col min="1792" max="1793" width="5.85546875" style="20"/>
    <col min="1794" max="1794" width="22.42578125" style="20" customWidth="1"/>
    <col min="1795" max="1796" width="7.28515625" style="20" customWidth="1"/>
    <col min="1797" max="1797" width="67.140625" style="20" customWidth="1"/>
    <col min="1798" max="1798" width="10.28515625" style="20" customWidth="1"/>
    <col min="1799" max="1799" width="6.85546875" style="20" customWidth="1"/>
    <col min="1800" max="1800" width="5.85546875" style="20"/>
    <col min="1801" max="1801" width="10.140625" style="20" customWidth="1"/>
    <col min="1802" max="1802" width="10" style="20" customWidth="1"/>
    <col min="1803" max="1803" width="5.28515625" style="20" customWidth="1"/>
    <col min="1804" max="1804" width="6.28515625" style="20" customWidth="1"/>
    <col min="1805" max="1805" width="6.85546875" style="20" customWidth="1"/>
    <col min="1806" max="1806" width="5.140625" style="20" customWidth="1"/>
    <col min="1807" max="1807" width="7.140625" style="20" customWidth="1"/>
    <col min="1808" max="1808" width="8.42578125" style="20" customWidth="1"/>
    <col min="1809" max="1809" width="4.5703125" style="20" customWidth="1"/>
    <col min="1810" max="1810" width="4.7109375" style="20" customWidth="1"/>
    <col min="1811" max="1811" width="33" style="20" customWidth="1"/>
    <col min="1812" max="1812" width="40.5703125" style="20" customWidth="1"/>
    <col min="1813" max="1813" width="6.5703125" style="20" customWidth="1"/>
    <col min="1814" max="2047" width="9.140625" style="20" customWidth="1"/>
    <col min="2048" max="2049" width="5.85546875" style="20"/>
    <col min="2050" max="2050" width="22.42578125" style="20" customWidth="1"/>
    <col min="2051" max="2052" width="7.28515625" style="20" customWidth="1"/>
    <col min="2053" max="2053" width="67.140625" style="20" customWidth="1"/>
    <col min="2054" max="2054" width="10.28515625" style="20" customWidth="1"/>
    <col min="2055" max="2055" width="6.85546875" style="20" customWidth="1"/>
    <col min="2056" max="2056" width="5.85546875" style="20"/>
    <col min="2057" max="2057" width="10.140625" style="20" customWidth="1"/>
    <col min="2058" max="2058" width="10" style="20" customWidth="1"/>
    <col min="2059" max="2059" width="5.28515625" style="20" customWidth="1"/>
    <col min="2060" max="2060" width="6.28515625" style="20" customWidth="1"/>
    <col min="2061" max="2061" width="6.85546875" style="20" customWidth="1"/>
    <col min="2062" max="2062" width="5.140625" style="20" customWidth="1"/>
    <col min="2063" max="2063" width="7.140625" style="20" customWidth="1"/>
    <col min="2064" max="2064" width="8.42578125" style="20" customWidth="1"/>
    <col min="2065" max="2065" width="4.5703125" style="20" customWidth="1"/>
    <col min="2066" max="2066" width="4.7109375" style="20" customWidth="1"/>
    <col min="2067" max="2067" width="33" style="20" customWidth="1"/>
    <col min="2068" max="2068" width="40.5703125" style="20" customWidth="1"/>
    <col min="2069" max="2069" width="6.5703125" style="20" customWidth="1"/>
    <col min="2070" max="2303" width="9.140625" style="20" customWidth="1"/>
    <col min="2304" max="2305" width="5.85546875" style="20"/>
    <col min="2306" max="2306" width="22.42578125" style="20" customWidth="1"/>
    <col min="2307" max="2308" width="7.28515625" style="20" customWidth="1"/>
    <col min="2309" max="2309" width="67.140625" style="20" customWidth="1"/>
    <col min="2310" max="2310" width="10.28515625" style="20" customWidth="1"/>
    <col min="2311" max="2311" width="6.85546875" style="20" customWidth="1"/>
    <col min="2312" max="2312" width="5.85546875" style="20"/>
    <col min="2313" max="2313" width="10.140625" style="20" customWidth="1"/>
    <col min="2314" max="2314" width="10" style="20" customWidth="1"/>
    <col min="2315" max="2315" width="5.28515625" style="20" customWidth="1"/>
    <col min="2316" max="2316" width="6.28515625" style="20" customWidth="1"/>
    <col min="2317" max="2317" width="6.85546875" style="20" customWidth="1"/>
    <col min="2318" max="2318" width="5.140625" style="20" customWidth="1"/>
    <col min="2319" max="2319" width="7.140625" style="20" customWidth="1"/>
    <col min="2320" max="2320" width="8.42578125" style="20" customWidth="1"/>
    <col min="2321" max="2321" width="4.5703125" style="20" customWidth="1"/>
    <col min="2322" max="2322" width="4.7109375" style="20" customWidth="1"/>
    <col min="2323" max="2323" width="33" style="20" customWidth="1"/>
    <col min="2324" max="2324" width="40.5703125" style="20" customWidth="1"/>
    <col min="2325" max="2325" width="6.5703125" style="20" customWidth="1"/>
    <col min="2326" max="2559" width="9.140625" style="20" customWidth="1"/>
    <col min="2560" max="2561" width="5.85546875" style="20"/>
    <col min="2562" max="2562" width="22.42578125" style="20" customWidth="1"/>
    <col min="2563" max="2564" width="7.28515625" style="20" customWidth="1"/>
    <col min="2565" max="2565" width="67.140625" style="20" customWidth="1"/>
    <col min="2566" max="2566" width="10.28515625" style="20" customWidth="1"/>
    <col min="2567" max="2567" width="6.85546875" style="20" customWidth="1"/>
    <col min="2568" max="2568" width="5.85546875" style="20"/>
    <col min="2569" max="2569" width="10.140625" style="20" customWidth="1"/>
    <col min="2570" max="2570" width="10" style="20" customWidth="1"/>
    <col min="2571" max="2571" width="5.28515625" style="20" customWidth="1"/>
    <col min="2572" max="2572" width="6.28515625" style="20" customWidth="1"/>
    <col min="2573" max="2573" width="6.85546875" style="20" customWidth="1"/>
    <col min="2574" max="2574" width="5.140625" style="20" customWidth="1"/>
    <col min="2575" max="2575" width="7.140625" style="20" customWidth="1"/>
    <col min="2576" max="2576" width="8.42578125" style="20" customWidth="1"/>
    <col min="2577" max="2577" width="4.5703125" style="20" customWidth="1"/>
    <col min="2578" max="2578" width="4.7109375" style="20" customWidth="1"/>
    <col min="2579" max="2579" width="33" style="20" customWidth="1"/>
    <col min="2580" max="2580" width="40.5703125" style="20" customWidth="1"/>
    <col min="2581" max="2581" width="6.5703125" style="20" customWidth="1"/>
    <col min="2582" max="2815" width="9.140625" style="20" customWidth="1"/>
    <col min="2816" max="2817" width="5.85546875" style="20"/>
    <col min="2818" max="2818" width="22.42578125" style="20" customWidth="1"/>
    <col min="2819" max="2820" width="7.28515625" style="20" customWidth="1"/>
    <col min="2821" max="2821" width="67.140625" style="20" customWidth="1"/>
    <col min="2822" max="2822" width="10.28515625" style="20" customWidth="1"/>
    <col min="2823" max="2823" width="6.85546875" style="20" customWidth="1"/>
    <col min="2824" max="2824" width="5.85546875" style="20"/>
    <col min="2825" max="2825" width="10.140625" style="20" customWidth="1"/>
    <col min="2826" max="2826" width="10" style="20" customWidth="1"/>
    <col min="2827" max="2827" width="5.28515625" style="20" customWidth="1"/>
    <col min="2828" max="2828" width="6.28515625" style="20" customWidth="1"/>
    <col min="2829" max="2829" width="6.85546875" style="20" customWidth="1"/>
    <col min="2830" max="2830" width="5.140625" style="20" customWidth="1"/>
    <col min="2831" max="2831" width="7.140625" style="20" customWidth="1"/>
    <col min="2832" max="2832" width="8.42578125" style="20" customWidth="1"/>
    <col min="2833" max="2833" width="4.5703125" style="20" customWidth="1"/>
    <col min="2834" max="2834" width="4.7109375" style="20" customWidth="1"/>
    <col min="2835" max="2835" width="33" style="20" customWidth="1"/>
    <col min="2836" max="2836" width="40.5703125" style="20" customWidth="1"/>
    <col min="2837" max="2837" width="6.5703125" style="20" customWidth="1"/>
    <col min="2838" max="3071" width="9.140625" style="20" customWidth="1"/>
    <col min="3072" max="3073" width="5.85546875" style="20"/>
    <col min="3074" max="3074" width="22.42578125" style="20" customWidth="1"/>
    <col min="3075" max="3076" width="7.28515625" style="20" customWidth="1"/>
    <col min="3077" max="3077" width="67.140625" style="20" customWidth="1"/>
    <col min="3078" max="3078" width="10.28515625" style="20" customWidth="1"/>
    <col min="3079" max="3079" width="6.85546875" style="20" customWidth="1"/>
    <col min="3080" max="3080" width="5.85546875" style="20"/>
    <col min="3081" max="3081" width="10.140625" style="20" customWidth="1"/>
    <col min="3082" max="3082" width="10" style="20" customWidth="1"/>
    <col min="3083" max="3083" width="5.28515625" style="20" customWidth="1"/>
    <col min="3084" max="3084" width="6.28515625" style="20" customWidth="1"/>
    <col min="3085" max="3085" width="6.85546875" style="20" customWidth="1"/>
    <col min="3086" max="3086" width="5.140625" style="20" customWidth="1"/>
    <col min="3087" max="3087" width="7.140625" style="20" customWidth="1"/>
    <col min="3088" max="3088" width="8.42578125" style="20" customWidth="1"/>
    <col min="3089" max="3089" width="4.5703125" style="20" customWidth="1"/>
    <col min="3090" max="3090" width="4.7109375" style="20" customWidth="1"/>
    <col min="3091" max="3091" width="33" style="20" customWidth="1"/>
    <col min="3092" max="3092" width="40.5703125" style="20" customWidth="1"/>
    <col min="3093" max="3093" width="6.5703125" style="20" customWidth="1"/>
    <col min="3094" max="3327" width="9.140625" style="20" customWidth="1"/>
    <col min="3328" max="3329" width="5.85546875" style="20"/>
    <col min="3330" max="3330" width="22.42578125" style="20" customWidth="1"/>
    <col min="3331" max="3332" width="7.28515625" style="20" customWidth="1"/>
    <col min="3333" max="3333" width="67.140625" style="20" customWidth="1"/>
    <col min="3334" max="3334" width="10.28515625" style="20" customWidth="1"/>
    <col min="3335" max="3335" width="6.85546875" style="20" customWidth="1"/>
    <col min="3336" max="3336" width="5.85546875" style="20"/>
    <col min="3337" max="3337" width="10.140625" style="20" customWidth="1"/>
    <col min="3338" max="3338" width="10" style="20" customWidth="1"/>
    <col min="3339" max="3339" width="5.28515625" style="20" customWidth="1"/>
    <col min="3340" max="3340" width="6.28515625" style="20" customWidth="1"/>
    <col min="3341" max="3341" width="6.85546875" style="20" customWidth="1"/>
    <col min="3342" max="3342" width="5.140625" style="20" customWidth="1"/>
    <col min="3343" max="3343" width="7.140625" style="20" customWidth="1"/>
    <col min="3344" max="3344" width="8.42578125" style="20" customWidth="1"/>
    <col min="3345" max="3345" width="4.5703125" style="20" customWidth="1"/>
    <col min="3346" max="3346" width="4.7109375" style="20" customWidth="1"/>
    <col min="3347" max="3347" width="33" style="20" customWidth="1"/>
    <col min="3348" max="3348" width="40.5703125" style="20" customWidth="1"/>
    <col min="3349" max="3349" width="6.5703125" style="20" customWidth="1"/>
    <col min="3350" max="3583" width="9.140625" style="20" customWidth="1"/>
    <col min="3584" max="3585" width="5.85546875" style="20"/>
    <col min="3586" max="3586" width="22.42578125" style="20" customWidth="1"/>
    <col min="3587" max="3588" width="7.28515625" style="20" customWidth="1"/>
    <col min="3589" max="3589" width="67.140625" style="20" customWidth="1"/>
    <col min="3590" max="3590" width="10.28515625" style="20" customWidth="1"/>
    <col min="3591" max="3591" width="6.85546875" style="20" customWidth="1"/>
    <col min="3592" max="3592" width="5.85546875" style="20"/>
    <col min="3593" max="3593" width="10.140625" style="20" customWidth="1"/>
    <col min="3594" max="3594" width="10" style="20" customWidth="1"/>
    <col min="3595" max="3595" width="5.28515625" style="20" customWidth="1"/>
    <col min="3596" max="3596" width="6.28515625" style="20" customWidth="1"/>
    <col min="3597" max="3597" width="6.85546875" style="20" customWidth="1"/>
    <col min="3598" max="3598" width="5.140625" style="20" customWidth="1"/>
    <col min="3599" max="3599" width="7.140625" style="20" customWidth="1"/>
    <col min="3600" max="3600" width="8.42578125" style="20" customWidth="1"/>
    <col min="3601" max="3601" width="4.5703125" style="20" customWidth="1"/>
    <col min="3602" max="3602" width="4.7109375" style="20" customWidth="1"/>
    <col min="3603" max="3603" width="33" style="20" customWidth="1"/>
    <col min="3604" max="3604" width="40.5703125" style="20" customWidth="1"/>
    <col min="3605" max="3605" width="6.5703125" style="20" customWidth="1"/>
    <col min="3606" max="3839" width="9.140625" style="20" customWidth="1"/>
    <col min="3840" max="3841" width="5.85546875" style="20"/>
    <col min="3842" max="3842" width="22.42578125" style="20" customWidth="1"/>
    <col min="3843" max="3844" width="7.28515625" style="20" customWidth="1"/>
    <col min="3845" max="3845" width="67.140625" style="20" customWidth="1"/>
    <col min="3846" max="3846" width="10.28515625" style="20" customWidth="1"/>
    <col min="3847" max="3847" width="6.85546875" style="20" customWidth="1"/>
    <col min="3848" max="3848" width="5.85546875" style="20"/>
    <col min="3849" max="3849" width="10.140625" style="20" customWidth="1"/>
    <col min="3850" max="3850" width="10" style="20" customWidth="1"/>
    <col min="3851" max="3851" width="5.28515625" style="20" customWidth="1"/>
    <col min="3852" max="3852" width="6.28515625" style="20" customWidth="1"/>
    <col min="3853" max="3853" width="6.85546875" style="20" customWidth="1"/>
    <col min="3854" max="3854" width="5.140625" style="20" customWidth="1"/>
    <col min="3855" max="3855" width="7.140625" style="20" customWidth="1"/>
    <col min="3856" max="3856" width="8.42578125" style="20" customWidth="1"/>
    <col min="3857" max="3857" width="4.5703125" style="20" customWidth="1"/>
    <col min="3858" max="3858" width="4.7109375" style="20" customWidth="1"/>
    <col min="3859" max="3859" width="33" style="20" customWidth="1"/>
    <col min="3860" max="3860" width="40.5703125" style="20" customWidth="1"/>
    <col min="3861" max="3861" width="6.5703125" style="20" customWidth="1"/>
    <col min="3862" max="4095" width="9.140625" style="20" customWidth="1"/>
    <col min="4096" max="4097" width="5.85546875" style="20"/>
    <col min="4098" max="4098" width="22.42578125" style="20" customWidth="1"/>
    <col min="4099" max="4100" width="7.28515625" style="20" customWidth="1"/>
    <col min="4101" max="4101" width="67.140625" style="20" customWidth="1"/>
    <col min="4102" max="4102" width="10.28515625" style="20" customWidth="1"/>
    <col min="4103" max="4103" width="6.85546875" style="20" customWidth="1"/>
    <col min="4104" max="4104" width="5.85546875" style="20"/>
    <col min="4105" max="4105" width="10.140625" style="20" customWidth="1"/>
    <col min="4106" max="4106" width="10" style="20" customWidth="1"/>
    <col min="4107" max="4107" width="5.28515625" style="20" customWidth="1"/>
    <col min="4108" max="4108" width="6.28515625" style="20" customWidth="1"/>
    <col min="4109" max="4109" width="6.85546875" style="20" customWidth="1"/>
    <col min="4110" max="4110" width="5.140625" style="20" customWidth="1"/>
    <col min="4111" max="4111" width="7.140625" style="20" customWidth="1"/>
    <col min="4112" max="4112" width="8.42578125" style="20" customWidth="1"/>
    <col min="4113" max="4113" width="4.5703125" style="20" customWidth="1"/>
    <col min="4114" max="4114" width="4.7109375" style="20" customWidth="1"/>
    <col min="4115" max="4115" width="33" style="20" customWidth="1"/>
    <col min="4116" max="4116" width="40.5703125" style="20" customWidth="1"/>
    <col min="4117" max="4117" width="6.5703125" style="20" customWidth="1"/>
    <col min="4118" max="4351" width="9.140625" style="20" customWidth="1"/>
    <col min="4352" max="4353" width="5.85546875" style="20"/>
    <col min="4354" max="4354" width="22.42578125" style="20" customWidth="1"/>
    <col min="4355" max="4356" width="7.28515625" style="20" customWidth="1"/>
    <col min="4357" max="4357" width="67.140625" style="20" customWidth="1"/>
    <col min="4358" max="4358" width="10.28515625" style="20" customWidth="1"/>
    <col min="4359" max="4359" width="6.85546875" style="20" customWidth="1"/>
    <col min="4360" max="4360" width="5.85546875" style="20"/>
    <col min="4361" max="4361" width="10.140625" style="20" customWidth="1"/>
    <col min="4362" max="4362" width="10" style="20" customWidth="1"/>
    <col min="4363" max="4363" width="5.28515625" style="20" customWidth="1"/>
    <col min="4364" max="4364" width="6.28515625" style="20" customWidth="1"/>
    <col min="4365" max="4365" width="6.85546875" style="20" customWidth="1"/>
    <col min="4366" max="4366" width="5.140625" style="20" customWidth="1"/>
    <col min="4367" max="4367" width="7.140625" style="20" customWidth="1"/>
    <col min="4368" max="4368" width="8.42578125" style="20" customWidth="1"/>
    <col min="4369" max="4369" width="4.5703125" style="20" customWidth="1"/>
    <col min="4370" max="4370" width="4.7109375" style="20" customWidth="1"/>
    <col min="4371" max="4371" width="33" style="20" customWidth="1"/>
    <col min="4372" max="4372" width="40.5703125" style="20" customWidth="1"/>
    <col min="4373" max="4373" width="6.5703125" style="20" customWidth="1"/>
    <col min="4374" max="4607" width="9.140625" style="20" customWidth="1"/>
    <col min="4608" max="4609" width="5.85546875" style="20"/>
    <col min="4610" max="4610" width="22.42578125" style="20" customWidth="1"/>
    <col min="4611" max="4612" width="7.28515625" style="20" customWidth="1"/>
    <col min="4613" max="4613" width="67.140625" style="20" customWidth="1"/>
    <col min="4614" max="4614" width="10.28515625" style="20" customWidth="1"/>
    <col min="4615" max="4615" width="6.85546875" style="20" customWidth="1"/>
    <col min="4616" max="4616" width="5.85546875" style="20"/>
    <col min="4617" max="4617" width="10.140625" style="20" customWidth="1"/>
    <col min="4618" max="4618" width="10" style="20" customWidth="1"/>
    <col min="4619" max="4619" width="5.28515625" style="20" customWidth="1"/>
    <col min="4620" max="4620" width="6.28515625" style="20" customWidth="1"/>
    <col min="4621" max="4621" width="6.85546875" style="20" customWidth="1"/>
    <col min="4622" max="4622" width="5.140625" style="20" customWidth="1"/>
    <col min="4623" max="4623" width="7.140625" style="20" customWidth="1"/>
    <col min="4624" max="4624" width="8.42578125" style="20" customWidth="1"/>
    <col min="4625" max="4625" width="4.5703125" style="20" customWidth="1"/>
    <col min="4626" max="4626" width="4.7109375" style="20" customWidth="1"/>
    <col min="4627" max="4627" width="33" style="20" customWidth="1"/>
    <col min="4628" max="4628" width="40.5703125" style="20" customWidth="1"/>
    <col min="4629" max="4629" width="6.5703125" style="20" customWidth="1"/>
    <col min="4630" max="4863" width="9.140625" style="20" customWidth="1"/>
    <col min="4864" max="4865" width="5.85546875" style="20"/>
    <col min="4866" max="4866" width="22.42578125" style="20" customWidth="1"/>
    <col min="4867" max="4868" width="7.28515625" style="20" customWidth="1"/>
    <col min="4869" max="4869" width="67.140625" style="20" customWidth="1"/>
    <col min="4870" max="4870" width="10.28515625" style="20" customWidth="1"/>
    <col min="4871" max="4871" width="6.85546875" style="20" customWidth="1"/>
    <col min="4872" max="4872" width="5.85546875" style="20"/>
    <col min="4873" max="4873" width="10.140625" style="20" customWidth="1"/>
    <col min="4874" max="4874" width="10" style="20" customWidth="1"/>
    <col min="4875" max="4875" width="5.28515625" style="20" customWidth="1"/>
    <col min="4876" max="4876" width="6.28515625" style="20" customWidth="1"/>
    <col min="4877" max="4877" width="6.85546875" style="20" customWidth="1"/>
    <col min="4878" max="4878" width="5.140625" style="20" customWidth="1"/>
    <col min="4879" max="4879" width="7.140625" style="20" customWidth="1"/>
    <col min="4880" max="4880" width="8.42578125" style="20" customWidth="1"/>
    <col min="4881" max="4881" width="4.5703125" style="20" customWidth="1"/>
    <col min="4882" max="4882" width="4.7109375" style="20" customWidth="1"/>
    <col min="4883" max="4883" width="33" style="20" customWidth="1"/>
    <col min="4884" max="4884" width="40.5703125" style="20" customWidth="1"/>
    <col min="4885" max="4885" width="6.5703125" style="20" customWidth="1"/>
    <col min="4886" max="5119" width="9.140625" style="20" customWidth="1"/>
    <col min="5120" max="5121" width="5.85546875" style="20"/>
    <col min="5122" max="5122" width="22.42578125" style="20" customWidth="1"/>
    <col min="5123" max="5124" width="7.28515625" style="20" customWidth="1"/>
    <col min="5125" max="5125" width="67.140625" style="20" customWidth="1"/>
    <col min="5126" max="5126" width="10.28515625" style="20" customWidth="1"/>
    <col min="5127" max="5127" width="6.85546875" style="20" customWidth="1"/>
    <col min="5128" max="5128" width="5.85546875" style="20"/>
    <col min="5129" max="5129" width="10.140625" style="20" customWidth="1"/>
    <col min="5130" max="5130" width="10" style="20" customWidth="1"/>
    <col min="5131" max="5131" width="5.28515625" style="20" customWidth="1"/>
    <col min="5132" max="5132" width="6.28515625" style="20" customWidth="1"/>
    <col min="5133" max="5133" width="6.85546875" style="20" customWidth="1"/>
    <col min="5134" max="5134" width="5.140625" style="20" customWidth="1"/>
    <col min="5135" max="5135" width="7.140625" style="20" customWidth="1"/>
    <col min="5136" max="5136" width="8.42578125" style="20" customWidth="1"/>
    <col min="5137" max="5137" width="4.5703125" style="20" customWidth="1"/>
    <col min="5138" max="5138" width="4.7109375" style="20" customWidth="1"/>
    <col min="5139" max="5139" width="33" style="20" customWidth="1"/>
    <col min="5140" max="5140" width="40.5703125" style="20" customWidth="1"/>
    <col min="5141" max="5141" width="6.5703125" style="20" customWidth="1"/>
    <col min="5142" max="5375" width="9.140625" style="20" customWidth="1"/>
    <col min="5376" max="5377" width="5.85546875" style="20"/>
    <col min="5378" max="5378" width="22.42578125" style="20" customWidth="1"/>
    <col min="5379" max="5380" width="7.28515625" style="20" customWidth="1"/>
    <col min="5381" max="5381" width="67.140625" style="20" customWidth="1"/>
    <col min="5382" max="5382" width="10.28515625" style="20" customWidth="1"/>
    <col min="5383" max="5383" width="6.85546875" style="20" customWidth="1"/>
    <col min="5384" max="5384" width="5.85546875" style="20"/>
    <col min="5385" max="5385" width="10.140625" style="20" customWidth="1"/>
    <col min="5386" max="5386" width="10" style="20" customWidth="1"/>
    <col min="5387" max="5387" width="5.28515625" style="20" customWidth="1"/>
    <col min="5388" max="5388" width="6.28515625" style="20" customWidth="1"/>
    <col min="5389" max="5389" width="6.85546875" style="20" customWidth="1"/>
    <col min="5390" max="5390" width="5.140625" style="20" customWidth="1"/>
    <col min="5391" max="5391" width="7.140625" style="20" customWidth="1"/>
    <col min="5392" max="5392" width="8.42578125" style="20" customWidth="1"/>
    <col min="5393" max="5393" width="4.5703125" style="20" customWidth="1"/>
    <col min="5394" max="5394" width="4.7109375" style="20" customWidth="1"/>
    <col min="5395" max="5395" width="33" style="20" customWidth="1"/>
    <col min="5396" max="5396" width="40.5703125" style="20" customWidth="1"/>
    <col min="5397" max="5397" width="6.5703125" style="20" customWidth="1"/>
    <col min="5398" max="5631" width="9.140625" style="20" customWidth="1"/>
    <col min="5632" max="5633" width="5.85546875" style="20"/>
    <col min="5634" max="5634" width="22.42578125" style="20" customWidth="1"/>
    <col min="5635" max="5636" width="7.28515625" style="20" customWidth="1"/>
    <col min="5637" max="5637" width="67.140625" style="20" customWidth="1"/>
    <col min="5638" max="5638" width="10.28515625" style="20" customWidth="1"/>
    <col min="5639" max="5639" width="6.85546875" style="20" customWidth="1"/>
    <col min="5640" max="5640" width="5.85546875" style="20"/>
    <col min="5641" max="5641" width="10.140625" style="20" customWidth="1"/>
    <col min="5642" max="5642" width="10" style="20" customWidth="1"/>
    <col min="5643" max="5643" width="5.28515625" style="20" customWidth="1"/>
    <col min="5644" max="5644" width="6.28515625" style="20" customWidth="1"/>
    <col min="5645" max="5645" width="6.85546875" style="20" customWidth="1"/>
    <col min="5646" max="5646" width="5.140625" style="20" customWidth="1"/>
    <col min="5647" max="5647" width="7.140625" style="20" customWidth="1"/>
    <col min="5648" max="5648" width="8.42578125" style="20" customWidth="1"/>
    <col min="5649" max="5649" width="4.5703125" style="20" customWidth="1"/>
    <col min="5650" max="5650" width="4.7109375" style="20" customWidth="1"/>
    <col min="5651" max="5651" width="33" style="20" customWidth="1"/>
    <col min="5652" max="5652" width="40.5703125" style="20" customWidth="1"/>
    <col min="5653" max="5653" width="6.5703125" style="20" customWidth="1"/>
    <col min="5654" max="5887" width="9.140625" style="20" customWidth="1"/>
    <col min="5888" max="5889" width="5.85546875" style="20"/>
    <col min="5890" max="5890" width="22.42578125" style="20" customWidth="1"/>
    <col min="5891" max="5892" width="7.28515625" style="20" customWidth="1"/>
    <col min="5893" max="5893" width="67.140625" style="20" customWidth="1"/>
    <col min="5894" max="5894" width="10.28515625" style="20" customWidth="1"/>
    <col min="5895" max="5895" width="6.85546875" style="20" customWidth="1"/>
    <col min="5896" max="5896" width="5.85546875" style="20"/>
    <col min="5897" max="5897" width="10.140625" style="20" customWidth="1"/>
    <col min="5898" max="5898" width="10" style="20" customWidth="1"/>
    <col min="5899" max="5899" width="5.28515625" style="20" customWidth="1"/>
    <col min="5900" max="5900" width="6.28515625" style="20" customWidth="1"/>
    <col min="5901" max="5901" width="6.85546875" style="20" customWidth="1"/>
    <col min="5902" max="5902" width="5.140625" style="20" customWidth="1"/>
    <col min="5903" max="5903" width="7.140625" style="20" customWidth="1"/>
    <col min="5904" max="5904" width="8.42578125" style="20" customWidth="1"/>
    <col min="5905" max="5905" width="4.5703125" style="20" customWidth="1"/>
    <col min="5906" max="5906" width="4.7109375" style="20" customWidth="1"/>
    <col min="5907" max="5907" width="33" style="20" customWidth="1"/>
    <col min="5908" max="5908" width="40.5703125" style="20" customWidth="1"/>
    <col min="5909" max="5909" width="6.5703125" style="20" customWidth="1"/>
    <col min="5910" max="6143" width="9.140625" style="20" customWidth="1"/>
    <col min="6144" max="6145" width="5.85546875" style="20"/>
    <col min="6146" max="6146" width="22.42578125" style="20" customWidth="1"/>
    <col min="6147" max="6148" width="7.28515625" style="20" customWidth="1"/>
    <col min="6149" max="6149" width="67.140625" style="20" customWidth="1"/>
    <col min="6150" max="6150" width="10.28515625" style="20" customWidth="1"/>
    <col min="6151" max="6151" width="6.85546875" style="20" customWidth="1"/>
    <col min="6152" max="6152" width="5.85546875" style="20"/>
    <col min="6153" max="6153" width="10.140625" style="20" customWidth="1"/>
    <col min="6154" max="6154" width="10" style="20" customWidth="1"/>
    <col min="6155" max="6155" width="5.28515625" style="20" customWidth="1"/>
    <col min="6156" max="6156" width="6.28515625" style="20" customWidth="1"/>
    <col min="6157" max="6157" width="6.85546875" style="20" customWidth="1"/>
    <col min="6158" max="6158" width="5.140625" style="20" customWidth="1"/>
    <col min="6159" max="6159" width="7.140625" style="20" customWidth="1"/>
    <col min="6160" max="6160" width="8.42578125" style="20" customWidth="1"/>
    <col min="6161" max="6161" width="4.5703125" style="20" customWidth="1"/>
    <col min="6162" max="6162" width="4.7109375" style="20" customWidth="1"/>
    <col min="6163" max="6163" width="33" style="20" customWidth="1"/>
    <col min="6164" max="6164" width="40.5703125" style="20" customWidth="1"/>
    <col min="6165" max="6165" width="6.5703125" style="20" customWidth="1"/>
    <col min="6166" max="6399" width="9.140625" style="20" customWidth="1"/>
    <col min="6400" max="6401" width="5.85546875" style="20"/>
    <col min="6402" max="6402" width="22.42578125" style="20" customWidth="1"/>
    <col min="6403" max="6404" width="7.28515625" style="20" customWidth="1"/>
    <col min="6405" max="6405" width="67.140625" style="20" customWidth="1"/>
    <col min="6406" max="6406" width="10.28515625" style="20" customWidth="1"/>
    <col min="6407" max="6407" width="6.85546875" style="20" customWidth="1"/>
    <col min="6408" max="6408" width="5.85546875" style="20"/>
    <col min="6409" max="6409" width="10.140625" style="20" customWidth="1"/>
    <col min="6410" max="6410" width="10" style="20" customWidth="1"/>
    <col min="6411" max="6411" width="5.28515625" style="20" customWidth="1"/>
    <col min="6412" max="6412" width="6.28515625" style="20" customWidth="1"/>
    <col min="6413" max="6413" width="6.85546875" style="20" customWidth="1"/>
    <col min="6414" max="6414" width="5.140625" style="20" customWidth="1"/>
    <col min="6415" max="6415" width="7.140625" style="20" customWidth="1"/>
    <col min="6416" max="6416" width="8.42578125" style="20" customWidth="1"/>
    <col min="6417" max="6417" width="4.5703125" style="20" customWidth="1"/>
    <col min="6418" max="6418" width="4.7109375" style="20" customWidth="1"/>
    <col min="6419" max="6419" width="33" style="20" customWidth="1"/>
    <col min="6420" max="6420" width="40.5703125" style="20" customWidth="1"/>
    <col min="6421" max="6421" width="6.5703125" style="20" customWidth="1"/>
    <col min="6422" max="6655" width="9.140625" style="20" customWidth="1"/>
    <col min="6656" max="6657" width="5.85546875" style="20"/>
    <col min="6658" max="6658" width="22.42578125" style="20" customWidth="1"/>
    <col min="6659" max="6660" width="7.28515625" style="20" customWidth="1"/>
    <col min="6661" max="6661" width="67.140625" style="20" customWidth="1"/>
    <col min="6662" max="6662" width="10.28515625" style="20" customWidth="1"/>
    <col min="6663" max="6663" width="6.85546875" style="20" customWidth="1"/>
    <col min="6664" max="6664" width="5.85546875" style="20"/>
    <col min="6665" max="6665" width="10.140625" style="20" customWidth="1"/>
    <col min="6666" max="6666" width="10" style="20" customWidth="1"/>
    <col min="6667" max="6667" width="5.28515625" style="20" customWidth="1"/>
    <col min="6668" max="6668" width="6.28515625" style="20" customWidth="1"/>
    <col min="6669" max="6669" width="6.85546875" style="20" customWidth="1"/>
    <col min="6670" max="6670" width="5.140625" style="20" customWidth="1"/>
    <col min="6671" max="6671" width="7.140625" style="20" customWidth="1"/>
    <col min="6672" max="6672" width="8.42578125" style="20" customWidth="1"/>
    <col min="6673" max="6673" width="4.5703125" style="20" customWidth="1"/>
    <col min="6674" max="6674" width="4.7109375" style="20" customWidth="1"/>
    <col min="6675" max="6675" width="33" style="20" customWidth="1"/>
    <col min="6676" max="6676" width="40.5703125" style="20" customWidth="1"/>
    <col min="6677" max="6677" width="6.5703125" style="20" customWidth="1"/>
    <col min="6678" max="6911" width="9.140625" style="20" customWidth="1"/>
    <col min="6912" max="6913" width="5.85546875" style="20"/>
    <col min="6914" max="6914" width="22.42578125" style="20" customWidth="1"/>
    <col min="6915" max="6916" width="7.28515625" style="20" customWidth="1"/>
    <col min="6917" max="6917" width="67.140625" style="20" customWidth="1"/>
    <col min="6918" max="6918" width="10.28515625" style="20" customWidth="1"/>
    <col min="6919" max="6919" width="6.85546875" style="20" customWidth="1"/>
    <col min="6920" max="6920" width="5.85546875" style="20"/>
    <col min="6921" max="6921" width="10.140625" style="20" customWidth="1"/>
    <col min="6922" max="6922" width="10" style="20" customWidth="1"/>
    <col min="6923" max="6923" width="5.28515625" style="20" customWidth="1"/>
    <col min="6924" max="6924" width="6.28515625" style="20" customWidth="1"/>
    <col min="6925" max="6925" width="6.85546875" style="20" customWidth="1"/>
    <col min="6926" max="6926" width="5.140625" style="20" customWidth="1"/>
    <col min="6927" max="6927" width="7.140625" style="20" customWidth="1"/>
    <col min="6928" max="6928" width="8.42578125" style="20" customWidth="1"/>
    <col min="6929" max="6929" width="4.5703125" style="20" customWidth="1"/>
    <col min="6930" max="6930" width="4.7109375" style="20" customWidth="1"/>
    <col min="6931" max="6931" width="33" style="20" customWidth="1"/>
    <col min="6932" max="6932" width="40.5703125" style="20" customWidth="1"/>
    <col min="6933" max="6933" width="6.5703125" style="20" customWidth="1"/>
    <col min="6934" max="7167" width="9.140625" style="20" customWidth="1"/>
    <col min="7168" max="7169" width="5.85546875" style="20"/>
    <col min="7170" max="7170" width="22.42578125" style="20" customWidth="1"/>
    <col min="7171" max="7172" width="7.28515625" style="20" customWidth="1"/>
    <col min="7173" max="7173" width="67.140625" style="20" customWidth="1"/>
    <col min="7174" max="7174" width="10.28515625" style="20" customWidth="1"/>
    <col min="7175" max="7175" width="6.85546875" style="20" customWidth="1"/>
    <col min="7176" max="7176" width="5.85546875" style="20"/>
    <col min="7177" max="7177" width="10.140625" style="20" customWidth="1"/>
    <col min="7178" max="7178" width="10" style="20" customWidth="1"/>
    <col min="7179" max="7179" width="5.28515625" style="20" customWidth="1"/>
    <col min="7180" max="7180" width="6.28515625" style="20" customWidth="1"/>
    <col min="7181" max="7181" width="6.85546875" style="20" customWidth="1"/>
    <col min="7182" max="7182" width="5.140625" style="20" customWidth="1"/>
    <col min="7183" max="7183" width="7.140625" style="20" customWidth="1"/>
    <col min="7184" max="7184" width="8.42578125" style="20" customWidth="1"/>
    <col min="7185" max="7185" width="4.5703125" style="20" customWidth="1"/>
    <col min="7186" max="7186" width="4.7109375" style="20" customWidth="1"/>
    <col min="7187" max="7187" width="33" style="20" customWidth="1"/>
    <col min="7188" max="7188" width="40.5703125" style="20" customWidth="1"/>
    <col min="7189" max="7189" width="6.5703125" style="20" customWidth="1"/>
    <col min="7190" max="7423" width="9.140625" style="20" customWidth="1"/>
    <col min="7424" max="7425" width="5.85546875" style="20"/>
    <col min="7426" max="7426" width="22.42578125" style="20" customWidth="1"/>
    <col min="7427" max="7428" width="7.28515625" style="20" customWidth="1"/>
    <col min="7429" max="7429" width="67.140625" style="20" customWidth="1"/>
    <col min="7430" max="7430" width="10.28515625" style="20" customWidth="1"/>
    <col min="7431" max="7431" width="6.85546875" style="20" customWidth="1"/>
    <col min="7432" max="7432" width="5.85546875" style="20"/>
    <col min="7433" max="7433" width="10.140625" style="20" customWidth="1"/>
    <col min="7434" max="7434" width="10" style="20" customWidth="1"/>
    <col min="7435" max="7435" width="5.28515625" style="20" customWidth="1"/>
    <col min="7436" max="7436" width="6.28515625" style="20" customWidth="1"/>
    <col min="7437" max="7437" width="6.85546875" style="20" customWidth="1"/>
    <col min="7438" max="7438" width="5.140625" style="20" customWidth="1"/>
    <col min="7439" max="7439" width="7.140625" style="20" customWidth="1"/>
    <col min="7440" max="7440" width="8.42578125" style="20" customWidth="1"/>
    <col min="7441" max="7441" width="4.5703125" style="20" customWidth="1"/>
    <col min="7442" max="7442" width="4.7109375" style="20" customWidth="1"/>
    <col min="7443" max="7443" width="33" style="20" customWidth="1"/>
    <col min="7444" max="7444" width="40.5703125" style="20" customWidth="1"/>
    <col min="7445" max="7445" width="6.5703125" style="20" customWidth="1"/>
    <col min="7446" max="7679" width="9.140625" style="20" customWidth="1"/>
    <col min="7680" max="7681" width="5.85546875" style="20"/>
    <col min="7682" max="7682" width="22.42578125" style="20" customWidth="1"/>
    <col min="7683" max="7684" width="7.28515625" style="20" customWidth="1"/>
    <col min="7685" max="7685" width="67.140625" style="20" customWidth="1"/>
    <col min="7686" max="7686" width="10.28515625" style="20" customWidth="1"/>
    <col min="7687" max="7687" width="6.85546875" style="20" customWidth="1"/>
    <col min="7688" max="7688" width="5.85546875" style="20"/>
    <col min="7689" max="7689" width="10.140625" style="20" customWidth="1"/>
    <col min="7690" max="7690" width="10" style="20" customWidth="1"/>
    <col min="7691" max="7691" width="5.28515625" style="20" customWidth="1"/>
    <col min="7692" max="7692" width="6.28515625" style="20" customWidth="1"/>
    <col min="7693" max="7693" width="6.85546875" style="20" customWidth="1"/>
    <col min="7694" max="7694" width="5.140625" style="20" customWidth="1"/>
    <col min="7695" max="7695" width="7.140625" style="20" customWidth="1"/>
    <col min="7696" max="7696" width="8.42578125" style="20" customWidth="1"/>
    <col min="7697" max="7697" width="4.5703125" style="20" customWidth="1"/>
    <col min="7698" max="7698" width="4.7109375" style="20" customWidth="1"/>
    <col min="7699" max="7699" width="33" style="20" customWidth="1"/>
    <col min="7700" max="7700" width="40.5703125" style="20" customWidth="1"/>
    <col min="7701" max="7701" width="6.5703125" style="20" customWidth="1"/>
    <col min="7702" max="7935" width="9.140625" style="20" customWidth="1"/>
    <col min="7936" max="7937" width="5.85546875" style="20"/>
    <col min="7938" max="7938" width="22.42578125" style="20" customWidth="1"/>
    <col min="7939" max="7940" width="7.28515625" style="20" customWidth="1"/>
    <col min="7941" max="7941" width="67.140625" style="20" customWidth="1"/>
    <col min="7942" max="7942" width="10.28515625" style="20" customWidth="1"/>
    <col min="7943" max="7943" width="6.85546875" style="20" customWidth="1"/>
    <col min="7944" max="7944" width="5.85546875" style="20"/>
    <col min="7945" max="7945" width="10.140625" style="20" customWidth="1"/>
    <col min="7946" max="7946" width="10" style="20" customWidth="1"/>
    <col min="7947" max="7947" width="5.28515625" style="20" customWidth="1"/>
    <col min="7948" max="7948" width="6.28515625" style="20" customWidth="1"/>
    <col min="7949" max="7949" width="6.85546875" style="20" customWidth="1"/>
    <col min="7950" max="7950" width="5.140625" style="20" customWidth="1"/>
    <col min="7951" max="7951" width="7.140625" style="20" customWidth="1"/>
    <col min="7952" max="7952" width="8.42578125" style="20" customWidth="1"/>
    <col min="7953" max="7953" width="4.5703125" style="20" customWidth="1"/>
    <col min="7954" max="7954" width="4.7109375" style="20" customWidth="1"/>
    <col min="7955" max="7955" width="33" style="20" customWidth="1"/>
    <col min="7956" max="7956" width="40.5703125" style="20" customWidth="1"/>
    <col min="7957" max="7957" width="6.5703125" style="20" customWidth="1"/>
    <col min="7958" max="8191" width="9.140625" style="20" customWidth="1"/>
    <col min="8192" max="8193" width="5.85546875" style="20"/>
    <col min="8194" max="8194" width="22.42578125" style="20" customWidth="1"/>
    <col min="8195" max="8196" width="7.28515625" style="20" customWidth="1"/>
    <col min="8197" max="8197" width="67.140625" style="20" customWidth="1"/>
    <col min="8198" max="8198" width="10.28515625" style="20" customWidth="1"/>
    <col min="8199" max="8199" width="6.85546875" style="20" customWidth="1"/>
    <col min="8200" max="8200" width="5.85546875" style="20"/>
    <col min="8201" max="8201" width="10.140625" style="20" customWidth="1"/>
    <col min="8202" max="8202" width="10" style="20" customWidth="1"/>
    <col min="8203" max="8203" width="5.28515625" style="20" customWidth="1"/>
    <col min="8204" max="8204" width="6.28515625" style="20" customWidth="1"/>
    <col min="8205" max="8205" width="6.85546875" style="20" customWidth="1"/>
    <col min="8206" max="8206" width="5.140625" style="20" customWidth="1"/>
    <col min="8207" max="8207" width="7.140625" style="20" customWidth="1"/>
    <col min="8208" max="8208" width="8.42578125" style="20" customWidth="1"/>
    <col min="8209" max="8209" width="4.5703125" style="20" customWidth="1"/>
    <col min="8210" max="8210" width="4.7109375" style="20" customWidth="1"/>
    <col min="8211" max="8211" width="33" style="20" customWidth="1"/>
    <col min="8212" max="8212" width="40.5703125" style="20" customWidth="1"/>
    <col min="8213" max="8213" width="6.5703125" style="20" customWidth="1"/>
    <col min="8214" max="8447" width="9.140625" style="20" customWidth="1"/>
    <col min="8448" max="8449" width="5.85546875" style="20"/>
    <col min="8450" max="8450" width="22.42578125" style="20" customWidth="1"/>
    <col min="8451" max="8452" width="7.28515625" style="20" customWidth="1"/>
    <col min="8453" max="8453" width="67.140625" style="20" customWidth="1"/>
    <col min="8454" max="8454" width="10.28515625" style="20" customWidth="1"/>
    <col min="8455" max="8455" width="6.85546875" style="20" customWidth="1"/>
    <col min="8456" max="8456" width="5.85546875" style="20"/>
    <col min="8457" max="8457" width="10.140625" style="20" customWidth="1"/>
    <col min="8458" max="8458" width="10" style="20" customWidth="1"/>
    <col min="8459" max="8459" width="5.28515625" style="20" customWidth="1"/>
    <col min="8460" max="8460" width="6.28515625" style="20" customWidth="1"/>
    <col min="8461" max="8461" width="6.85546875" style="20" customWidth="1"/>
    <col min="8462" max="8462" width="5.140625" style="20" customWidth="1"/>
    <col min="8463" max="8463" width="7.140625" style="20" customWidth="1"/>
    <col min="8464" max="8464" width="8.42578125" style="20" customWidth="1"/>
    <col min="8465" max="8465" width="4.5703125" style="20" customWidth="1"/>
    <col min="8466" max="8466" width="4.7109375" style="20" customWidth="1"/>
    <col min="8467" max="8467" width="33" style="20" customWidth="1"/>
    <col min="8468" max="8468" width="40.5703125" style="20" customWidth="1"/>
    <col min="8469" max="8469" width="6.5703125" style="20" customWidth="1"/>
    <col min="8470" max="8703" width="9.140625" style="20" customWidth="1"/>
    <col min="8704" max="8705" width="5.85546875" style="20"/>
    <col min="8706" max="8706" width="22.42578125" style="20" customWidth="1"/>
    <col min="8707" max="8708" width="7.28515625" style="20" customWidth="1"/>
    <col min="8709" max="8709" width="67.140625" style="20" customWidth="1"/>
    <col min="8710" max="8710" width="10.28515625" style="20" customWidth="1"/>
    <col min="8711" max="8711" width="6.85546875" style="20" customWidth="1"/>
    <col min="8712" max="8712" width="5.85546875" style="20"/>
    <col min="8713" max="8713" width="10.140625" style="20" customWidth="1"/>
    <col min="8714" max="8714" width="10" style="20" customWidth="1"/>
    <col min="8715" max="8715" width="5.28515625" style="20" customWidth="1"/>
    <col min="8716" max="8716" width="6.28515625" style="20" customWidth="1"/>
    <col min="8717" max="8717" width="6.85546875" style="20" customWidth="1"/>
    <col min="8718" max="8718" width="5.140625" style="20" customWidth="1"/>
    <col min="8719" max="8719" width="7.140625" style="20" customWidth="1"/>
    <col min="8720" max="8720" width="8.42578125" style="20" customWidth="1"/>
    <col min="8721" max="8721" width="4.5703125" style="20" customWidth="1"/>
    <col min="8722" max="8722" width="4.7109375" style="20" customWidth="1"/>
    <col min="8723" max="8723" width="33" style="20" customWidth="1"/>
    <col min="8724" max="8724" width="40.5703125" style="20" customWidth="1"/>
    <col min="8725" max="8725" width="6.5703125" style="20" customWidth="1"/>
    <col min="8726" max="8959" width="9.140625" style="20" customWidth="1"/>
    <col min="8960" max="8961" width="5.85546875" style="20"/>
    <col min="8962" max="8962" width="22.42578125" style="20" customWidth="1"/>
    <col min="8963" max="8964" width="7.28515625" style="20" customWidth="1"/>
    <col min="8965" max="8965" width="67.140625" style="20" customWidth="1"/>
    <col min="8966" max="8966" width="10.28515625" style="20" customWidth="1"/>
    <col min="8967" max="8967" width="6.85546875" style="20" customWidth="1"/>
    <col min="8968" max="8968" width="5.85546875" style="20"/>
    <col min="8969" max="8969" width="10.140625" style="20" customWidth="1"/>
    <col min="8970" max="8970" width="10" style="20" customWidth="1"/>
    <col min="8971" max="8971" width="5.28515625" style="20" customWidth="1"/>
    <col min="8972" max="8972" width="6.28515625" style="20" customWidth="1"/>
    <col min="8973" max="8973" width="6.85546875" style="20" customWidth="1"/>
    <col min="8974" max="8974" width="5.140625" style="20" customWidth="1"/>
    <col min="8975" max="8975" width="7.140625" style="20" customWidth="1"/>
    <col min="8976" max="8976" width="8.42578125" style="20" customWidth="1"/>
    <col min="8977" max="8977" width="4.5703125" style="20" customWidth="1"/>
    <col min="8978" max="8978" width="4.7109375" style="20" customWidth="1"/>
    <col min="8979" max="8979" width="33" style="20" customWidth="1"/>
    <col min="8980" max="8980" width="40.5703125" style="20" customWidth="1"/>
    <col min="8981" max="8981" width="6.5703125" style="20" customWidth="1"/>
    <col min="8982" max="9215" width="9.140625" style="20" customWidth="1"/>
    <col min="9216" max="9217" width="5.85546875" style="20"/>
    <col min="9218" max="9218" width="22.42578125" style="20" customWidth="1"/>
    <col min="9219" max="9220" width="7.28515625" style="20" customWidth="1"/>
    <col min="9221" max="9221" width="67.140625" style="20" customWidth="1"/>
    <col min="9222" max="9222" width="10.28515625" style="20" customWidth="1"/>
    <col min="9223" max="9223" width="6.85546875" style="20" customWidth="1"/>
    <col min="9224" max="9224" width="5.85546875" style="20"/>
    <col min="9225" max="9225" width="10.140625" style="20" customWidth="1"/>
    <col min="9226" max="9226" width="10" style="20" customWidth="1"/>
    <col min="9227" max="9227" width="5.28515625" style="20" customWidth="1"/>
    <col min="9228" max="9228" width="6.28515625" style="20" customWidth="1"/>
    <col min="9229" max="9229" width="6.85546875" style="20" customWidth="1"/>
    <col min="9230" max="9230" width="5.140625" style="20" customWidth="1"/>
    <col min="9231" max="9231" width="7.140625" style="20" customWidth="1"/>
    <col min="9232" max="9232" width="8.42578125" style="20" customWidth="1"/>
    <col min="9233" max="9233" width="4.5703125" style="20" customWidth="1"/>
    <col min="9234" max="9234" width="4.7109375" style="20" customWidth="1"/>
    <col min="9235" max="9235" width="33" style="20" customWidth="1"/>
    <col min="9236" max="9236" width="40.5703125" style="20" customWidth="1"/>
    <col min="9237" max="9237" width="6.5703125" style="20" customWidth="1"/>
    <col min="9238" max="9471" width="9.140625" style="20" customWidth="1"/>
    <col min="9472" max="9473" width="5.85546875" style="20"/>
    <col min="9474" max="9474" width="22.42578125" style="20" customWidth="1"/>
    <col min="9475" max="9476" width="7.28515625" style="20" customWidth="1"/>
    <col min="9477" max="9477" width="67.140625" style="20" customWidth="1"/>
    <col min="9478" max="9478" width="10.28515625" style="20" customWidth="1"/>
    <col min="9479" max="9479" width="6.85546875" style="20" customWidth="1"/>
    <col min="9480" max="9480" width="5.85546875" style="20"/>
    <col min="9481" max="9481" width="10.140625" style="20" customWidth="1"/>
    <col min="9482" max="9482" width="10" style="20" customWidth="1"/>
    <col min="9483" max="9483" width="5.28515625" style="20" customWidth="1"/>
    <col min="9484" max="9484" width="6.28515625" style="20" customWidth="1"/>
    <col min="9485" max="9485" width="6.85546875" style="20" customWidth="1"/>
    <col min="9486" max="9486" width="5.140625" style="20" customWidth="1"/>
    <col min="9487" max="9487" width="7.140625" style="20" customWidth="1"/>
    <col min="9488" max="9488" width="8.42578125" style="20" customWidth="1"/>
    <col min="9489" max="9489" width="4.5703125" style="20" customWidth="1"/>
    <col min="9490" max="9490" width="4.7109375" style="20" customWidth="1"/>
    <col min="9491" max="9491" width="33" style="20" customWidth="1"/>
    <col min="9492" max="9492" width="40.5703125" style="20" customWidth="1"/>
    <col min="9493" max="9493" width="6.5703125" style="20" customWidth="1"/>
    <col min="9494" max="9727" width="9.140625" style="20" customWidth="1"/>
    <col min="9728" max="9729" width="5.85546875" style="20"/>
    <col min="9730" max="9730" width="22.42578125" style="20" customWidth="1"/>
    <col min="9731" max="9732" width="7.28515625" style="20" customWidth="1"/>
    <col min="9733" max="9733" width="67.140625" style="20" customWidth="1"/>
    <col min="9734" max="9734" width="10.28515625" style="20" customWidth="1"/>
    <col min="9735" max="9735" width="6.85546875" style="20" customWidth="1"/>
    <col min="9736" max="9736" width="5.85546875" style="20"/>
    <col min="9737" max="9737" width="10.140625" style="20" customWidth="1"/>
    <col min="9738" max="9738" width="10" style="20" customWidth="1"/>
    <col min="9739" max="9739" width="5.28515625" style="20" customWidth="1"/>
    <col min="9740" max="9740" width="6.28515625" style="20" customWidth="1"/>
    <col min="9741" max="9741" width="6.85546875" style="20" customWidth="1"/>
    <col min="9742" max="9742" width="5.140625" style="20" customWidth="1"/>
    <col min="9743" max="9743" width="7.140625" style="20" customWidth="1"/>
    <col min="9744" max="9744" width="8.42578125" style="20" customWidth="1"/>
    <col min="9745" max="9745" width="4.5703125" style="20" customWidth="1"/>
    <col min="9746" max="9746" width="4.7109375" style="20" customWidth="1"/>
    <col min="9747" max="9747" width="33" style="20" customWidth="1"/>
    <col min="9748" max="9748" width="40.5703125" style="20" customWidth="1"/>
    <col min="9749" max="9749" width="6.5703125" style="20" customWidth="1"/>
    <col min="9750" max="9983" width="9.140625" style="20" customWidth="1"/>
    <col min="9984" max="9985" width="5.85546875" style="20"/>
    <col min="9986" max="9986" width="22.42578125" style="20" customWidth="1"/>
    <col min="9987" max="9988" width="7.28515625" style="20" customWidth="1"/>
    <col min="9989" max="9989" width="67.140625" style="20" customWidth="1"/>
    <col min="9990" max="9990" width="10.28515625" style="20" customWidth="1"/>
    <col min="9991" max="9991" width="6.85546875" style="20" customWidth="1"/>
    <col min="9992" max="9992" width="5.85546875" style="20"/>
    <col min="9993" max="9993" width="10.140625" style="20" customWidth="1"/>
    <col min="9994" max="9994" width="10" style="20" customWidth="1"/>
    <col min="9995" max="9995" width="5.28515625" style="20" customWidth="1"/>
    <col min="9996" max="9996" width="6.28515625" style="20" customWidth="1"/>
    <col min="9997" max="9997" width="6.85546875" style="20" customWidth="1"/>
    <col min="9998" max="9998" width="5.140625" style="20" customWidth="1"/>
    <col min="9999" max="9999" width="7.140625" style="20" customWidth="1"/>
    <col min="10000" max="10000" width="8.42578125" style="20" customWidth="1"/>
    <col min="10001" max="10001" width="4.5703125" style="20" customWidth="1"/>
    <col min="10002" max="10002" width="4.7109375" style="20" customWidth="1"/>
    <col min="10003" max="10003" width="33" style="20" customWidth="1"/>
    <col min="10004" max="10004" width="40.5703125" style="20" customWidth="1"/>
    <col min="10005" max="10005" width="6.5703125" style="20" customWidth="1"/>
    <col min="10006" max="10239" width="9.140625" style="20" customWidth="1"/>
    <col min="10240" max="10241" width="5.85546875" style="20"/>
    <col min="10242" max="10242" width="22.42578125" style="20" customWidth="1"/>
    <col min="10243" max="10244" width="7.28515625" style="20" customWidth="1"/>
    <col min="10245" max="10245" width="67.140625" style="20" customWidth="1"/>
    <col min="10246" max="10246" width="10.28515625" style="20" customWidth="1"/>
    <col min="10247" max="10247" width="6.85546875" style="20" customWidth="1"/>
    <col min="10248" max="10248" width="5.85546875" style="20"/>
    <col min="10249" max="10249" width="10.140625" style="20" customWidth="1"/>
    <col min="10250" max="10250" width="10" style="20" customWidth="1"/>
    <col min="10251" max="10251" width="5.28515625" style="20" customWidth="1"/>
    <col min="10252" max="10252" width="6.28515625" style="20" customWidth="1"/>
    <col min="10253" max="10253" width="6.85546875" style="20" customWidth="1"/>
    <col min="10254" max="10254" width="5.140625" style="20" customWidth="1"/>
    <col min="10255" max="10255" width="7.140625" style="20" customWidth="1"/>
    <col min="10256" max="10256" width="8.42578125" style="20" customWidth="1"/>
    <col min="10257" max="10257" width="4.5703125" style="20" customWidth="1"/>
    <col min="10258" max="10258" width="4.7109375" style="20" customWidth="1"/>
    <col min="10259" max="10259" width="33" style="20" customWidth="1"/>
    <col min="10260" max="10260" width="40.5703125" style="20" customWidth="1"/>
    <col min="10261" max="10261" width="6.5703125" style="20" customWidth="1"/>
    <col min="10262" max="10495" width="9.140625" style="20" customWidth="1"/>
    <col min="10496" max="10497" width="5.85546875" style="20"/>
    <col min="10498" max="10498" width="22.42578125" style="20" customWidth="1"/>
    <col min="10499" max="10500" width="7.28515625" style="20" customWidth="1"/>
    <col min="10501" max="10501" width="67.140625" style="20" customWidth="1"/>
    <col min="10502" max="10502" width="10.28515625" style="20" customWidth="1"/>
    <col min="10503" max="10503" width="6.85546875" style="20" customWidth="1"/>
    <col min="10504" max="10504" width="5.85546875" style="20"/>
    <col min="10505" max="10505" width="10.140625" style="20" customWidth="1"/>
    <col min="10506" max="10506" width="10" style="20" customWidth="1"/>
    <col min="10507" max="10507" width="5.28515625" style="20" customWidth="1"/>
    <col min="10508" max="10508" width="6.28515625" style="20" customWidth="1"/>
    <col min="10509" max="10509" width="6.85546875" style="20" customWidth="1"/>
    <col min="10510" max="10510" width="5.140625" style="20" customWidth="1"/>
    <col min="10511" max="10511" width="7.140625" style="20" customWidth="1"/>
    <col min="10512" max="10512" width="8.42578125" style="20" customWidth="1"/>
    <col min="10513" max="10513" width="4.5703125" style="20" customWidth="1"/>
    <col min="10514" max="10514" width="4.7109375" style="20" customWidth="1"/>
    <col min="10515" max="10515" width="33" style="20" customWidth="1"/>
    <col min="10516" max="10516" width="40.5703125" style="20" customWidth="1"/>
    <col min="10517" max="10517" width="6.5703125" style="20" customWidth="1"/>
    <col min="10518" max="10751" width="9.140625" style="20" customWidth="1"/>
    <col min="10752" max="10753" width="5.85546875" style="20"/>
    <col min="10754" max="10754" width="22.42578125" style="20" customWidth="1"/>
    <col min="10755" max="10756" width="7.28515625" style="20" customWidth="1"/>
    <col min="10757" max="10757" width="67.140625" style="20" customWidth="1"/>
    <col min="10758" max="10758" width="10.28515625" style="20" customWidth="1"/>
    <col min="10759" max="10759" width="6.85546875" style="20" customWidth="1"/>
    <col min="10760" max="10760" width="5.85546875" style="20"/>
    <col min="10761" max="10761" width="10.140625" style="20" customWidth="1"/>
    <col min="10762" max="10762" width="10" style="20" customWidth="1"/>
    <col min="10763" max="10763" width="5.28515625" style="20" customWidth="1"/>
    <col min="10764" max="10764" width="6.28515625" style="20" customWidth="1"/>
    <col min="10765" max="10765" width="6.85546875" style="20" customWidth="1"/>
    <col min="10766" max="10766" width="5.140625" style="20" customWidth="1"/>
    <col min="10767" max="10767" width="7.140625" style="20" customWidth="1"/>
    <col min="10768" max="10768" width="8.42578125" style="20" customWidth="1"/>
    <col min="10769" max="10769" width="4.5703125" style="20" customWidth="1"/>
    <col min="10770" max="10770" width="4.7109375" style="20" customWidth="1"/>
    <col min="10771" max="10771" width="33" style="20" customWidth="1"/>
    <col min="10772" max="10772" width="40.5703125" style="20" customWidth="1"/>
    <col min="10773" max="10773" width="6.5703125" style="20" customWidth="1"/>
    <col min="10774" max="11007" width="9.140625" style="20" customWidth="1"/>
    <col min="11008" max="11009" width="5.85546875" style="20"/>
    <col min="11010" max="11010" width="22.42578125" style="20" customWidth="1"/>
    <col min="11011" max="11012" width="7.28515625" style="20" customWidth="1"/>
    <col min="11013" max="11013" width="67.140625" style="20" customWidth="1"/>
    <col min="11014" max="11014" width="10.28515625" style="20" customWidth="1"/>
    <col min="11015" max="11015" width="6.85546875" style="20" customWidth="1"/>
    <col min="11016" max="11016" width="5.85546875" style="20"/>
    <col min="11017" max="11017" width="10.140625" style="20" customWidth="1"/>
    <col min="11018" max="11018" width="10" style="20" customWidth="1"/>
    <col min="11019" max="11019" width="5.28515625" style="20" customWidth="1"/>
    <col min="11020" max="11020" width="6.28515625" style="20" customWidth="1"/>
    <col min="11021" max="11021" width="6.85546875" style="20" customWidth="1"/>
    <col min="11022" max="11022" width="5.140625" style="20" customWidth="1"/>
    <col min="11023" max="11023" width="7.140625" style="20" customWidth="1"/>
    <col min="11024" max="11024" width="8.42578125" style="20" customWidth="1"/>
    <col min="11025" max="11025" width="4.5703125" style="20" customWidth="1"/>
    <col min="11026" max="11026" width="4.7109375" style="20" customWidth="1"/>
    <col min="11027" max="11027" width="33" style="20" customWidth="1"/>
    <col min="11028" max="11028" width="40.5703125" style="20" customWidth="1"/>
    <col min="11029" max="11029" width="6.5703125" style="20" customWidth="1"/>
    <col min="11030" max="11263" width="9.140625" style="20" customWidth="1"/>
    <col min="11264" max="11265" width="5.85546875" style="20"/>
    <col min="11266" max="11266" width="22.42578125" style="20" customWidth="1"/>
    <col min="11267" max="11268" width="7.28515625" style="20" customWidth="1"/>
    <col min="11269" max="11269" width="67.140625" style="20" customWidth="1"/>
    <col min="11270" max="11270" width="10.28515625" style="20" customWidth="1"/>
    <col min="11271" max="11271" width="6.85546875" style="20" customWidth="1"/>
    <col min="11272" max="11272" width="5.85546875" style="20"/>
    <col min="11273" max="11273" width="10.140625" style="20" customWidth="1"/>
    <col min="11274" max="11274" width="10" style="20" customWidth="1"/>
    <col min="11275" max="11275" width="5.28515625" style="20" customWidth="1"/>
    <col min="11276" max="11276" width="6.28515625" style="20" customWidth="1"/>
    <col min="11277" max="11277" width="6.85546875" style="20" customWidth="1"/>
    <col min="11278" max="11278" width="5.140625" style="20" customWidth="1"/>
    <col min="11279" max="11279" width="7.140625" style="20" customWidth="1"/>
    <col min="11280" max="11280" width="8.42578125" style="20" customWidth="1"/>
    <col min="11281" max="11281" width="4.5703125" style="20" customWidth="1"/>
    <col min="11282" max="11282" width="4.7109375" style="20" customWidth="1"/>
    <col min="11283" max="11283" width="33" style="20" customWidth="1"/>
    <col min="11284" max="11284" width="40.5703125" style="20" customWidth="1"/>
    <col min="11285" max="11285" width="6.5703125" style="20" customWidth="1"/>
    <col min="11286" max="11519" width="9.140625" style="20" customWidth="1"/>
    <col min="11520" max="11521" width="5.85546875" style="20"/>
    <col min="11522" max="11522" width="22.42578125" style="20" customWidth="1"/>
    <col min="11523" max="11524" width="7.28515625" style="20" customWidth="1"/>
    <col min="11525" max="11525" width="67.140625" style="20" customWidth="1"/>
    <col min="11526" max="11526" width="10.28515625" style="20" customWidth="1"/>
    <col min="11527" max="11527" width="6.85546875" style="20" customWidth="1"/>
    <col min="11528" max="11528" width="5.85546875" style="20"/>
    <col min="11529" max="11529" width="10.140625" style="20" customWidth="1"/>
    <col min="11530" max="11530" width="10" style="20" customWidth="1"/>
    <col min="11531" max="11531" width="5.28515625" style="20" customWidth="1"/>
    <col min="11532" max="11532" width="6.28515625" style="20" customWidth="1"/>
    <col min="11533" max="11533" width="6.85546875" style="20" customWidth="1"/>
    <col min="11534" max="11534" width="5.140625" style="20" customWidth="1"/>
    <col min="11535" max="11535" width="7.140625" style="20" customWidth="1"/>
    <col min="11536" max="11536" width="8.42578125" style="20" customWidth="1"/>
    <col min="11537" max="11537" width="4.5703125" style="20" customWidth="1"/>
    <col min="11538" max="11538" width="4.7109375" style="20" customWidth="1"/>
    <col min="11539" max="11539" width="33" style="20" customWidth="1"/>
    <col min="11540" max="11540" width="40.5703125" style="20" customWidth="1"/>
    <col min="11541" max="11541" width="6.5703125" style="20" customWidth="1"/>
    <col min="11542" max="11775" width="9.140625" style="20" customWidth="1"/>
    <col min="11776" max="11777" width="5.85546875" style="20"/>
    <col min="11778" max="11778" width="22.42578125" style="20" customWidth="1"/>
    <col min="11779" max="11780" width="7.28515625" style="20" customWidth="1"/>
    <col min="11781" max="11781" width="67.140625" style="20" customWidth="1"/>
    <col min="11782" max="11782" width="10.28515625" style="20" customWidth="1"/>
    <col min="11783" max="11783" width="6.85546875" style="20" customWidth="1"/>
    <col min="11784" max="11784" width="5.85546875" style="20"/>
    <col min="11785" max="11785" width="10.140625" style="20" customWidth="1"/>
    <col min="11786" max="11786" width="10" style="20" customWidth="1"/>
    <col min="11787" max="11787" width="5.28515625" style="20" customWidth="1"/>
    <col min="11788" max="11788" width="6.28515625" style="20" customWidth="1"/>
    <col min="11789" max="11789" width="6.85546875" style="20" customWidth="1"/>
    <col min="11790" max="11790" width="5.140625" style="20" customWidth="1"/>
    <col min="11791" max="11791" width="7.140625" style="20" customWidth="1"/>
    <col min="11792" max="11792" width="8.42578125" style="20" customWidth="1"/>
    <col min="11793" max="11793" width="4.5703125" style="20" customWidth="1"/>
    <col min="11794" max="11794" width="4.7109375" style="20" customWidth="1"/>
    <col min="11795" max="11795" width="33" style="20" customWidth="1"/>
    <col min="11796" max="11796" width="40.5703125" style="20" customWidth="1"/>
    <col min="11797" max="11797" width="6.5703125" style="20" customWidth="1"/>
    <col min="11798" max="12031" width="9.140625" style="20" customWidth="1"/>
    <col min="12032" max="12033" width="5.85546875" style="20"/>
    <col min="12034" max="12034" width="22.42578125" style="20" customWidth="1"/>
    <col min="12035" max="12036" width="7.28515625" style="20" customWidth="1"/>
    <col min="12037" max="12037" width="67.140625" style="20" customWidth="1"/>
    <col min="12038" max="12038" width="10.28515625" style="20" customWidth="1"/>
    <col min="12039" max="12039" width="6.85546875" style="20" customWidth="1"/>
    <col min="12040" max="12040" width="5.85546875" style="20"/>
    <col min="12041" max="12041" width="10.140625" style="20" customWidth="1"/>
    <col min="12042" max="12042" width="10" style="20" customWidth="1"/>
    <col min="12043" max="12043" width="5.28515625" style="20" customWidth="1"/>
    <col min="12044" max="12044" width="6.28515625" style="20" customWidth="1"/>
    <col min="12045" max="12045" width="6.85546875" style="20" customWidth="1"/>
    <col min="12046" max="12046" width="5.140625" style="20" customWidth="1"/>
    <col min="12047" max="12047" width="7.140625" style="20" customWidth="1"/>
    <col min="12048" max="12048" width="8.42578125" style="20" customWidth="1"/>
    <col min="12049" max="12049" width="4.5703125" style="20" customWidth="1"/>
    <col min="12050" max="12050" width="4.7109375" style="20" customWidth="1"/>
    <col min="12051" max="12051" width="33" style="20" customWidth="1"/>
    <col min="12052" max="12052" width="40.5703125" style="20" customWidth="1"/>
    <col min="12053" max="12053" width="6.5703125" style="20" customWidth="1"/>
    <col min="12054" max="12287" width="9.140625" style="20" customWidth="1"/>
    <col min="12288" max="12289" width="5.85546875" style="20"/>
    <col min="12290" max="12290" width="22.42578125" style="20" customWidth="1"/>
    <col min="12291" max="12292" width="7.28515625" style="20" customWidth="1"/>
    <col min="12293" max="12293" width="67.140625" style="20" customWidth="1"/>
    <col min="12294" max="12294" width="10.28515625" style="20" customWidth="1"/>
    <col min="12295" max="12295" width="6.85546875" style="20" customWidth="1"/>
    <col min="12296" max="12296" width="5.85546875" style="20"/>
    <col min="12297" max="12297" width="10.140625" style="20" customWidth="1"/>
    <col min="12298" max="12298" width="10" style="20" customWidth="1"/>
    <col min="12299" max="12299" width="5.28515625" style="20" customWidth="1"/>
    <col min="12300" max="12300" width="6.28515625" style="20" customWidth="1"/>
    <col min="12301" max="12301" width="6.85546875" style="20" customWidth="1"/>
    <col min="12302" max="12302" width="5.140625" style="20" customWidth="1"/>
    <col min="12303" max="12303" width="7.140625" style="20" customWidth="1"/>
    <col min="12304" max="12304" width="8.42578125" style="20" customWidth="1"/>
    <col min="12305" max="12305" width="4.5703125" style="20" customWidth="1"/>
    <col min="12306" max="12306" width="4.7109375" style="20" customWidth="1"/>
    <col min="12307" max="12307" width="33" style="20" customWidth="1"/>
    <col min="12308" max="12308" width="40.5703125" style="20" customWidth="1"/>
    <col min="12309" max="12309" width="6.5703125" style="20" customWidth="1"/>
    <col min="12310" max="12543" width="9.140625" style="20" customWidth="1"/>
    <col min="12544" max="12545" width="5.85546875" style="20"/>
    <col min="12546" max="12546" width="22.42578125" style="20" customWidth="1"/>
    <col min="12547" max="12548" width="7.28515625" style="20" customWidth="1"/>
    <col min="12549" max="12549" width="67.140625" style="20" customWidth="1"/>
    <col min="12550" max="12550" width="10.28515625" style="20" customWidth="1"/>
    <col min="12551" max="12551" width="6.85546875" style="20" customWidth="1"/>
    <col min="12552" max="12552" width="5.85546875" style="20"/>
    <col min="12553" max="12553" width="10.140625" style="20" customWidth="1"/>
    <col min="12554" max="12554" width="10" style="20" customWidth="1"/>
    <col min="12555" max="12555" width="5.28515625" style="20" customWidth="1"/>
    <col min="12556" max="12556" width="6.28515625" style="20" customWidth="1"/>
    <col min="12557" max="12557" width="6.85546875" style="20" customWidth="1"/>
    <col min="12558" max="12558" width="5.140625" style="20" customWidth="1"/>
    <col min="12559" max="12559" width="7.140625" style="20" customWidth="1"/>
    <col min="12560" max="12560" width="8.42578125" style="20" customWidth="1"/>
    <col min="12561" max="12561" width="4.5703125" style="20" customWidth="1"/>
    <col min="12562" max="12562" width="4.7109375" style="20" customWidth="1"/>
    <col min="12563" max="12563" width="33" style="20" customWidth="1"/>
    <col min="12564" max="12564" width="40.5703125" style="20" customWidth="1"/>
    <col min="12565" max="12565" width="6.5703125" style="20" customWidth="1"/>
    <col min="12566" max="12799" width="9.140625" style="20" customWidth="1"/>
    <col min="12800" max="12801" width="5.85546875" style="20"/>
    <col min="12802" max="12802" width="22.42578125" style="20" customWidth="1"/>
    <col min="12803" max="12804" width="7.28515625" style="20" customWidth="1"/>
    <col min="12805" max="12805" width="67.140625" style="20" customWidth="1"/>
    <col min="12806" max="12806" width="10.28515625" style="20" customWidth="1"/>
    <col min="12807" max="12807" width="6.85546875" style="20" customWidth="1"/>
    <col min="12808" max="12808" width="5.85546875" style="20"/>
    <col min="12809" max="12809" width="10.140625" style="20" customWidth="1"/>
    <col min="12810" max="12810" width="10" style="20" customWidth="1"/>
    <col min="12811" max="12811" width="5.28515625" style="20" customWidth="1"/>
    <col min="12812" max="12812" width="6.28515625" style="20" customWidth="1"/>
    <col min="12813" max="12813" width="6.85546875" style="20" customWidth="1"/>
    <col min="12814" max="12814" width="5.140625" style="20" customWidth="1"/>
    <col min="12815" max="12815" width="7.140625" style="20" customWidth="1"/>
    <col min="12816" max="12816" width="8.42578125" style="20" customWidth="1"/>
    <col min="12817" max="12817" width="4.5703125" style="20" customWidth="1"/>
    <col min="12818" max="12818" width="4.7109375" style="20" customWidth="1"/>
    <col min="12819" max="12819" width="33" style="20" customWidth="1"/>
    <col min="12820" max="12820" width="40.5703125" style="20" customWidth="1"/>
    <col min="12821" max="12821" width="6.5703125" style="20" customWidth="1"/>
    <col min="12822" max="13055" width="9.140625" style="20" customWidth="1"/>
    <col min="13056" max="13057" width="5.85546875" style="20"/>
    <col min="13058" max="13058" width="22.42578125" style="20" customWidth="1"/>
    <col min="13059" max="13060" width="7.28515625" style="20" customWidth="1"/>
    <col min="13061" max="13061" width="67.140625" style="20" customWidth="1"/>
    <col min="13062" max="13062" width="10.28515625" style="20" customWidth="1"/>
    <col min="13063" max="13063" width="6.85546875" style="20" customWidth="1"/>
    <col min="13064" max="13064" width="5.85546875" style="20"/>
    <col min="13065" max="13065" width="10.140625" style="20" customWidth="1"/>
    <col min="13066" max="13066" width="10" style="20" customWidth="1"/>
    <col min="13067" max="13067" width="5.28515625" style="20" customWidth="1"/>
    <col min="13068" max="13068" width="6.28515625" style="20" customWidth="1"/>
    <col min="13069" max="13069" width="6.85546875" style="20" customWidth="1"/>
    <col min="13070" max="13070" width="5.140625" style="20" customWidth="1"/>
    <col min="13071" max="13071" width="7.140625" style="20" customWidth="1"/>
    <col min="13072" max="13072" width="8.42578125" style="20" customWidth="1"/>
    <col min="13073" max="13073" width="4.5703125" style="20" customWidth="1"/>
    <col min="13074" max="13074" width="4.7109375" style="20" customWidth="1"/>
    <col min="13075" max="13075" width="33" style="20" customWidth="1"/>
    <col min="13076" max="13076" width="40.5703125" style="20" customWidth="1"/>
    <col min="13077" max="13077" width="6.5703125" style="20" customWidth="1"/>
    <col min="13078" max="13311" width="9.140625" style="20" customWidth="1"/>
    <col min="13312" max="13313" width="5.85546875" style="20"/>
    <col min="13314" max="13314" width="22.42578125" style="20" customWidth="1"/>
    <col min="13315" max="13316" width="7.28515625" style="20" customWidth="1"/>
    <col min="13317" max="13317" width="67.140625" style="20" customWidth="1"/>
    <col min="13318" max="13318" width="10.28515625" style="20" customWidth="1"/>
    <col min="13319" max="13319" width="6.85546875" style="20" customWidth="1"/>
    <col min="13320" max="13320" width="5.85546875" style="20"/>
    <col min="13321" max="13321" width="10.140625" style="20" customWidth="1"/>
    <col min="13322" max="13322" width="10" style="20" customWidth="1"/>
    <col min="13323" max="13323" width="5.28515625" style="20" customWidth="1"/>
    <col min="13324" max="13324" width="6.28515625" style="20" customWidth="1"/>
    <col min="13325" max="13325" width="6.85546875" style="20" customWidth="1"/>
    <col min="13326" max="13326" width="5.140625" style="20" customWidth="1"/>
    <col min="13327" max="13327" width="7.140625" style="20" customWidth="1"/>
    <col min="13328" max="13328" width="8.42578125" style="20" customWidth="1"/>
    <col min="13329" max="13329" width="4.5703125" style="20" customWidth="1"/>
    <col min="13330" max="13330" width="4.7109375" style="20" customWidth="1"/>
    <col min="13331" max="13331" width="33" style="20" customWidth="1"/>
    <col min="13332" max="13332" width="40.5703125" style="20" customWidth="1"/>
    <col min="13333" max="13333" width="6.5703125" style="20" customWidth="1"/>
    <col min="13334" max="13567" width="9.140625" style="20" customWidth="1"/>
    <col min="13568" max="13569" width="5.85546875" style="20"/>
    <col min="13570" max="13570" width="22.42578125" style="20" customWidth="1"/>
    <col min="13571" max="13572" width="7.28515625" style="20" customWidth="1"/>
    <col min="13573" max="13573" width="67.140625" style="20" customWidth="1"/>
    <col min="13574" max="13574" width="10.28515625" style="20" customWidth="1"/>
    <col min="13575" max="13575" width="6.85546875" style="20" customWidth="1"/>
    <col min="13576" max="13576" width="5.85546875" style="20"/>
    <col min="13577" max="13577" width="10.140625" style="20" customWidth="1"/>
    <col min="13578" max="13578" width="10" style="20" customWidth="1"/>
    <col min="13579" max="13579" width="5.28515625" style="20" customWidth="1"/>
    <col min="13580" max="13580" width="6.28515625" style="20" customWidth="1"/>
    <col min="13581" max="13581" width="6.85546875" style="20" customWidth="1"/>
    <col min="13582" max="13582" width="5.140625" style="20" customWidth="1"/>
    <col min="13583" max="13583" width="7.140625" style="20" customWidth="1"/>
    <col min="13584" max="13584" width="8.42578125" style="20" customWidth="1"/>
    <col min="13585" max="13585" width="4.5703125" style="20" customWidth="1"/>
    <col min="13586" max="13586" width="4.7109375" style="20" customWidth="1"/>
    <col min="13587" max="13587" width="33" style="20" customWidth="1"/>
    <col min="13588" max="13588" width="40.5703125" style="20" customWidth="1"/>
    <col min="13589" max="13589" width="6.5703125" style="20" customWidth="1"/>
    <col min="13590" max="13823" width="9.140625" style="20" customWidth="1"/>
    <col min="13824" max="13825" width="5.85546875" style="20"/>
    <col min="13826" max="13826" width="22.42578125" style="20" customWidth="1"/>
    <col min="13827" max="13828" width="7.28515625" style="20" customWidth="1"/>
    <col min="13829" max="13829" width="67.140625" style="20" customWidth="1"/>
    <col min="13830" max="13830" width="10.28515625" style="20" customWidth="1"/>
    <col min="13831" max="13831" width="6.85546875" style="20" customWidth="1"/>
    <col min="13832" max="13832" width="5.85546875" style="20"/>
    <col min="13833" max="13833" width="10.140625" style="20" customWidth="1"/>
    <col min="13834" max="13834" width="10" style="20" customWidth="1"/>
    <col min="13835" max="13835" width="5.28515625" style="20" customWidth="1"/>
    <col min="13836" max="13836" width="6.28515625" style="20" customWidth="1"/>
    <col min="13837" max="13837" width="6.85546875" style="20" customWidth="1"/>
    <col min="13838" max="13838" width="5.140625" style="20" customWidth="1"/>
    <col min="13839" max="13839" width="7.140625" style="20" customWidth="1"/>
    <col min="13840" max="13840" width="8.42578125" style="20" customWidth="1"/>
    <col min="13841" max="13841" width="4.5703125" style="20" customWidth="1"/>
    <col min="13842" max="13842" width="4.7109375" style="20" customWidth="1"/>
    <col min="13843" max="13843" width="33" style="20" customWidth="1"/>
    <col min="13844" max="13844" width="40.5703125" style="20" customWidth="1"/>
    <col min="13845" max="13845" width="6.5703125" style="20" customWidth="1"/>
    <col min="13846" max="14079" width="9.140625" style="20" customWidth="1"/>
    <col min="14080" max="14081" width="5.85546875" style="20"/>
    <col min="14082" max="14082" width="22.42578125" style="20" customWidth="1"/>
    <col min="14083" max="14084" width="7.28515625" style="20" customWidth="1"/>
    <col min="14085" max="14085" width="67.140625" style="20" customWidth="1"/>
    <col min="14086" max="14086" width="10.28515625" style="20" customWidth="1"/>
    <col min="14087" max="14087" width="6.85546875" style="20" customWidth="1"/>
    <col min="14088" max="14088" width="5.85546875" style="20"/>
    <col min="14089" max="14089" width="10.140625" style="20" customWidth="1"/>
    <col min="14090" max="14090" width="10" style="20" customWidth="1"/>
    <col min="14091" max="14091" width="5.28515625" style="20" customWidth="1"/>
    <col min="14092" max="14092" width="6.28515625" style="20" customWidth="1"/>
    <col min="14093" max="14093" width="6.85546875" style="20" customWidth="1"/>
    <col min="14094" max="14094" width="5.140625" style="20" customWidth="1"/>
    <col min="14095" max="14095" width="7.140625" style="20" customWidth="1"/>
    <col min="14096" max="14096" width="8.42578125" style="20" customWidth="1"/>
    <col min="14097" max="14097" width="4.5703125" style="20" customWidth="1"/>
    <col min="14098" max="14098" width="4.7109375" style="20" customWidth="1"/>
    <col min="14099" max="14099" width="33" style="20" customWidth="1"/>
    <col min="14100" max="14100" width="40.5703125" style="20" customWidth="1"/>
    <col min="14101" max="14101" width="6.5703125" style="20" customWidth="1"/>
    <col min="14102" max="14335" width="9.140625" style="20" customWidth="1"/>
    <col min="14336" max="14337" width="5.85546875" style="20"/>
    <col min="14338" max="14338" width="22.42578125" style="20" customWidth="1"/>
    <col min="14339" max="14340" width="7.28515625" style="20" customWidth="1"/>
    <col min="14341" max="14341" width="67.140625" style="20" customWidth="1"/>
    <col min="14342" max="14342" width="10.28515625" style="20" customWidth="1"/>
    <col min="14343" max="14343" width="6.85546875" style="20" customWidth="1"/>
    <col min="14344" max="14344" width="5.85546875" style="20"/>
    <col min="14345" max="14345" width="10.140625" style="20" customWidth="1"/>
    <col min="14346" max="14346" width="10" style="20" customWidth="1"/>
    <col min="14347" max="14347" width="5.28515625" style="20" customWidth="1"/>
    <col min="14348" max="14348" width="6.28515625" style="20" customWidth="1"/>
    <col min="14349" max="14349" width="6.85546875" style="20" customWidth="1"/>
    <col min="14350" max="14350" width="5.140625" style="20" customWidth="1"/>
    <col min="14351" max="14351" width="7.140625" style="20" customWidth="1"/>
    <col min="14352" max="14352" width="8.42578125" style="20" customWidth="1"/>
    <col min="14353" max="14353" width="4.5703125" style="20" customWidth="1"/>
    <col min="14354" max="14354" width="4.7109375" style="20" customWidth="1"/>
    <col min="14355" max="14355" width="33" style="20" customWidth="1"/>
    <col min="14356" max="14356" width="40.5703125" style="20" customWidth="1"/>
    <col min="14357" max="14357" width="6.5703125" style="20" customWidth="1"/>
    <col min="14358" max="14591" width="9.140625" style="20" customWidth="1"/>
    <col min="14592" max="14593" width="5.85546875" style="20"/>
    <col min="14594" max="14594" width="22.42578125" style="20" customWidth="1"/>
    <col min="14595" max="14596" width="7.28515625" style="20" customWidth="1"/>
    <col min="14597" max="14597" width="67.140625" style="20" customWidth="1"/>
    <col min="14598" max="14598" width="10.28515625" style="20" customWidth="1"/>
    <col min="14599" max="14599" width="6.85546875" style="20" customWidth="1"/>
    <col min="14600" max="14600" width="5.85546875" style="20"/>
    <col min="14601" max="14601" width="10.140625" style="20" customWidth="1"/>
    <col min="14602" max="14602" width="10" style="20" customWidth="1"/>
    <col min="14603" max="14603" width="5.28515625" style="20" customWidth="1"/>
    <col min="14604" max="14604" width="6.28515625" style="20" customWidth="1"/>
    <col min="14605" max="14605" width="6.85546875" style="20" customWidth="1"/>
    <col min="14606" max="14606" width="5.140625" style="20" customWidth="1"/>
    <col min="14607" max="14607" width="7.140625" style="20" customWidth="1"/>
    <col min="14608" max="14608" width="8.42578125" style="20" customWidth="1"/>
    <col min="14609" max="14609" width="4.5703125" style="20" customWidth="1"/>
    <col min="14610" max="14610" width="4.7109375" style="20" customWidth="1"/>
    <col min="14611" max="14611" width="33" style="20" customWidth="1"/>
    <col min="14612" max="14612" width="40.5703125" style="20" customWidth="1"/>
    <col min="14613" max="14613" width="6.5703125" style="20" customWidth="1"/>
    <col min="14614" max="14847" width="9.140625" style="20" customWidth="1"/>
    <col min="14848" max="14849" width="5.85546875" style="20"/>
    <col min="14850" max="14850" width="22.42578125" style="20" customWidth="1"/>
    <col min="14851" max="14852" width="7.28515625" style="20" customWidth="1"/>
    <col min="14853" max="14853" width="67.140625" style="20" customWidth="1"/>
    <col min="14854" max="14854" width="10.28515625" style="20" customWidth="1"/>
    <col min="14855" max="14855" width="6.85546875" style="20" customWidth="1"/>
    <col min="14856" max="14856" width="5.85546875" style="20"/>
    <col min="14857" max="14857" width="10.140625" style="20" customWidth="1"/>
    <col min="14858" max="14858" width="10" style="20" customWidth="1"/>
    <col min="14859" max="14859" width="5.28515625" style="20" customWidth="1"/>
    <col min="14860" max="14860" width="6.28515625" style="20" customWidth="1"/>
    <col min="14861" max="14861" width="6.85546875" style="20" customWidth="1"/>
    <col min="14862" max="14862" width="5.140625" style="20" customWidth="1"/>
    <col min="14863" max="14863" width="7.140625" style="20" customWidth="1"/>
    <col min="14864" max="14864" width="8.42578125" style="20" customWidth="1"/>
    <col min="14865" max="14865" width="4.5703125" style="20" customWidth="1"/>
    <col min="14866" max="14866" width="4.7109375" style="20" customWidth="1"/>
    <col min="14867" max="14867" width="33" style="20" customWidth="1"/>
    <col min="14868" max="14868" width="40.5703125" style="20" customWidth="1"/>
    <col min="14869" max="14869" width="6.5703125" style="20" customWidth="1"/>
    <col min="14870" max="15103" width="9.140625" style="20" customWidth="1"/>
    <col min="15104" max="15105" width="5.85546875" style="20"/>
    <col min="15106" max="15106" width="22.42578125" style="20" customWidth="1"/>
    <col min="15107" max="15108" width="7.28515625" style="20" customWidth="1"/>
    <col min="15109" max="15109" width="67.140625" style="20" customWidth="1"/>
    <col min="15110" max="15110" width="10.28515625" style="20" customWidth="1"/>
    <col min="15111" max="15111" width="6.85546875" style="20" customWidth="1"/>
    <col min="15112" max="15112" width="5.85546875" style="20"/>
    <col min="15113" max="15113" width="10.140625" style="20" customWidth="1"/>
    <col min="15114" max="15114" width="10" style="20" customWidth="1"/>
    <col min="15115" max="15115" width="5.28515625" style="20" customWidth="1"/>
    <col min="15116" max="15116" width="6.28515625" style="20" customWidth="1"/>
    <col min="15117" max="15117" width="6.85546875" style="20" customWidth="1"/>
    <col min="15118" max="15118" width="5.140625" style="20" customWidth="1"/>
    <col min="15119" max="15119" width="7.140625" style="20" customWidth="1"/>
    <col min="15120" max="15120" width="8.42578125" style="20" customWidth="1"/>
    <col min="15121" max="15121" width="4.5703125" style="20" customWidth="1"/>
    <col min="15122" max="15122" width="4.7109375" style="20" customWidth="1"/>
    <col min="15123" max="15123" width="33" style="20" customWidth="1"/>
    <col min="15124" max="15124" width="40.5703125" style="20" customWidth="1"/>
    <col min="15125" max="15125" width="6.5703125" style="20" customWidth="1"/>
    <col min="15126" max="15359" width="9.140625" style="20" customWidth="1"/>
    <col min="15360" max="15361" width="5.85546875" style="20"/>
    <col min="15362" max="15362" width="22.42578125" style="20" customWidth="1"/>
    <col min="15363" max="15364" width="7.28515625" style="20" customWidth="1"/>
    <col min="15365" max="15365" width="67.140625" style="20" customWidth="1"/>
    <col min="15366" max="15366" width="10.28515625" style="20" customWidth="1"/>
    <col min="15367" max="15367" width="6.85546875" style="20" customWidth="1"/>
    <col min="15368" max="15368" width="5.85546875" style="20"/>
    <col min="15369" max="15369" width="10.140625" style="20" customWidth="1"/>
    <col min="15370" max="15370" width="10" style="20" customWidth="1"/>
    <col min="15371" max="15371" width="5.28515625" style="20" customWidth="1"/>
    <col min="15372" max="15372" width="6.28515625" style="20" customWidth="1"/>
    <col min="15373" max="15373" width="6.85546875" style="20" customWidth="1"/>
    <col min="15374" max="15374" width="5.140625" style="20" customWidth="1"/>
    <col min="15375" max="15375" width="7.140625" style="20" customWidth="1"/>
    <col min="15376" max="15376" width="8.42578125" style="20" customWidth="1"/>
    <col min="15377" max="15377" width="4.5703125" style="20" customWidth="1"/>
    <col min="15378" max="15378" width="4.7109375" style="20" customWidth="1"/>
    <col min="15379" max="15379" width="33" style="20" customWidth="1"/>
    <col min="15380" max="15380" width="40.5703125" style="20" customWidth="1"/>
    <col min="15381" max="15381" width="6.5703125" style="20" customWidth="1"/>
    <col min="15382" max="15615" width="9.140625" style="20" customWidth="1"/>
    <col min="15616" max="15617" width="5.85546875" style="20"/>
    <col min="15618" max="15618" width="22.42578125" style="20" customWidth="1"/>
    <col min="15619" max="15620" width="7.28515625" style="20" customWidth="1"/>
    <col min="15621" max="15621" width="67.140625" style="20" customWidth="1"/>
    <col min="15622" max="15622" width="10.28515625" style="20" customWidth="1"/>
    <col min="15623" max="15623" width="6.85546875" style="20" customWidth="1"/>
    <col min="15624" max="15624" width="5.85546875" style="20"/>
    <col min="15625" max="15625" width="10.140625" style="20" customWidth="1"/>
    <col min="15626" max="15626" width="10" style="20" customWidth="1"/>
    <col min="15627" max="15627" width="5.28515625" style="20" customWidth="1"/>
    <col min="15628" max="15628" width="6.28515625" style="20" customWidth="1"/>
    <col min="15629" max="15629" width="6.85546875" style="20" customWidth="1"/>
    <col min="15630" max="15630" width="5.140625" style="20" customWidth="1"/>
    <col min="15631" max="15631" width="7.140625" style="20" customWidth="1"/>
    <col min="15632" max="15632" width="8.42578125" style="20" customWidth="1"/>
    <col min="15633" max="15633" width="4.5703125" style="20" customWidth="1"/>
    <col min="15634" max="15634" width="4.7109375" style="20" customWidth="1"/>
    <col min="15635" max="15635" width="33" style="20" customWidth="1"/>
    <col min="15636" max="15636" width="40.5703125" style="20" customWidth="1"/>
    <col min="15637" max="15637" width="6.5703125" style="20" customWidth="1"/>
    <col min="15638" max="15871" width="9.140625" style="20" customWidth="1"/>
    <col min="15872" max="15873" width="5.85546875" style="20"/>
    <col min="15874" max="15874" width="22.42578125" style="20" customWidth="1"/>
    <col min="15875" max="15876" width="7.28515625" style="20" customWidth="1"/>
    <col min="15877" max="15877" width="67.140625" style="20" customWidth="1"/>
    <col min="15878" max="15878" width="10.28515625" style="20" customWidth="1"/>
    <col min="15879" max="15879" width="6.85546875" style="20" customWidth="1"/>
    <col min="15880" max="15880" width="5.85546875" style="20"/>
    <col min="15881" max="15881" width="10.140625" style="20" customWidth="1"/>
    <col min="15882" max="15882" width="10" style="20" customWidth="1"/>
    <col min="15883" max="15883" width="5.28515625" style="20" customWidth="1"/>
    <col min="15884" max="15884" width="6.28515625" style="20" customWidth="1"/>
    <col min="15885" max="15885" width="6.85546875" style="20" customWidth="1"/>
    <col min="15886" max="15886" width="5.140625" style="20" customWidth="1"/>
    <col min="15887" max="15887" width="7.140625" style="20" customWidth="1"/>
    <col min="15888" max="15888" width="8.42578125" style="20" customWidth="1"/>
    <col min="15889" max="15889" width="4.5703125" style="20" customWidth="1"/>
    <col min="15890" max="15890" width="4.7109375" style="20" customWidth="1"/>
    <col min="15891" max="15891" width="33" style="20" customWidth="1"/>
    <col min="15892" max="15892" width="40.5703125" style="20" customWidth="1"/>
    <col min="15893" max="15893" width="6.5703125" style="20" customWidth="1"/>
    <col min="15894" max="16127" width="9.140625" style="20" customWidth="1"/>
    <col min="16128" max="16129" width="5.85546875" style="20"/>
    <col min="16130" max="16130" width="22.42578125" style="20" customWidth="1"/>
    <col min="16131" max="16132" width="7.28515625" style="20" customWidth="1"/>
    <col min="16133" max="16133" width="67.140625" style="20" customWidth="1"/>
    <col min="16134" max="16134" width="10.28515625" style="20" customWidth="1"/>
    <col min="16135" max="16135" width="6.85546875" style="20" customWidth="1"/>
    <col min="16136" max="16136" width="5.85546875" style="20"/>
    <col min="16137" max="16137" width="10.140625" style="20" customWidth="1"/>
    <col min="16138" max="16138" width="10" style="20" customWidth="1"/>
    <col min="16139" max="16139" width="5.28515625" style="20" customWidth="1"/>
    <col min="16140" max="16140" width="6.28515625" style="20" customWidth="1"/>
    <col min="16141" max="16141" width="6.85546875" style="20" customWidth="1"/>
    <col min="16142" max="16142" width="5.140625" style="20" customWidth="1"/>
    <col min="16143" max="16143" width="7.140625" style="20" customWidth="1"/>
    <col min="16144" max="16144" width="8.42578125" style="20" customWidth="1"/>
    <col min="16145" max="16145" width="4.5703125" style="20" customWidth="1"/>
    <col min="16146" max="16146" width="4.7109375" style="20" customWidth="1"/>
    <col min="16147" max="16147" width="33" style="20" customWidth="1"/>
    <col min="16148" max="16148" width="40.5703125" style="20" customWidth="1"/>
    <col min="16149" max="16149" width="6.5703125" style="20" customWidth="1"/>
    <col min="16150" max="16383" width="9.140625" style="20" customWidth="1"/>
    <col min="16384" max="16384" width="5.85546875" style="20"/>
  </cols>
  <sheetData>
    <row r="2" spans="1:20" ht="23.25" x14ac:dyDescent="0.25">
      <c r="B2" s="127" t="s">
        <v>459</v>
      </c>
      <c r="C2" s="127"/>
      <c r="D2" s="127"/>
      <c r="E2" s="127"/>
      <c r="F2" s="127"/>
      <c r="G2" s="127"/>
      <c r="H2" s="127"/>
      <c r="I2" s="127"/>
      <c r="J2" s="127"/>
      <c r="K2" s="127"/>
      <c r="L2" s="127"/>
      <c r="M2" s="127"/>
      <c r="N2" s="127"/>
      <c r="O2" s="127"/>
      <c r="P2" s="127"/>
    </row>
    <row r="4" spans="1:20" ht="15.75" x14ac:dyDescent="0.25">
      <c r="B4" s="128" t="s">
        <v>460</v>
      </c>
      <c r="C4" s="100" t="s">
        <v>461</v>
      </c>
      <c r="D4" s="100" t="s">
        <v>462</v>
      </c>
      <c r="E4" s="130" t="s">
        <v>463</v>
      </c>
      <c r="F4" s="132" t="s">
        <v>464</v>
      </c>
      <c r="G4" s="133"/>
      <c r="H4" s="133"/>
      <c r="I4" s="134"/>
      <c r="J4" s="132" t="s">
        <v>465</v>
      </c>
      <c r="K4" s="133"/>
      <c r="L4" s="133"/>
      <c r="M4" s="133"/>
      <c r="N4" s="134"/>
      <c r="O4" s="125" t="s">
        <v>466</v>
      </c>
      <c r="P4" s="125"/>
      <c r="Q4" s="125"/>
      <c r="R4" s="125"/>
      <c r="S4" s="125" t="s">
        <v>467</v>
      </c>
      <c r="T4" s="101"/>
    </row>
    <row r="5" spans="1:20" ht="24" x14ac:dyDescent="0.25">
      <c r="B5" s="129"/>
      <c r="C5" s="102"/>
      <c r="D5" s="102"/>
      <c r="E5" s="131"/>
      <c r="F5" s="103" t="s">
        <v>468</v>
      </c>
      <c r="G5" s="103" t="s">
        <v>469</v>
      </c>
      <c r="H5" s="103" t="s">
        <v>470</v>
      </c>
      <c r="I5" s="103" t="s">
        <v>471</v>
      </c>
      <c r="J5" s="104" t="s">
        <v>472</v>
      </c>
      <c r="K5" s="105" t="s">
        <v>473</v>
      </c>
      <c r="L5" s="106" t="s">
        <v>474</v>
      </c>
      <c r="M5" s="107" t="s">
        <v>475</v>
      </c>
      <c r="N5" s="107" t="s">
        <v>476</v>
      </c>
      <c r="O5" s="108" t="s">
        <v>477</v>
      </c>
      <c r="P5" s="108" t="s">
        <v>22</v>
      </c>
      <c r="Q5" s="108" t="s">
        <v>478</v>
      </c>
      <c r="R5" s="108" t="s">
        <v>479</v>
      </c>
      <c r="S5" s="125"/>
      <c r="T5" s="101"/>
    </row>
    <row r="6" spans="1:20" ht="89.25" x14ac:dyDescent="0.25">
      <c r="B6" s="79" t="s">
        <v>23</v>
      </c>
      <c r="C6" s="109"/>
      <c r="D6" s="110"/>
      <c r="E6" s="80" t="s">
        <v>480</v>
      </c>
      <c r="F6" s="81" t="s">
        <v>481</v>
      </c>
      <c r="G6" s="81" t="s">
        <v>481</v>
      </c>
      <c r="H6" s="81" t="s">
        <v>481</v>
      </c>
      <c r="I6" s="81" t="s">
        <v>481</v>
      </c>
      <c r="J6" s="82">
        <v>43937</v>
      </c>
      <c r="K6" s="81"/>
      <c r="L6" s="81"/>
      <c r="M6" s="81"/>
      <c r="N6" s="81" t="s">
        <v>481</v>
      </c>
      <c r="O6" s="83">
        <v>1</v>
      </c>
      <c r="P6" s="83">
        <v>3</v>
      </c>
      <c r="Q6" s="83">
        <v>0</v>
      </c>
      <c r="R6" s="83">
        <v>0</v>
      </c>
      <c r="S6" s="79" t="s">
        <v>482</v>
      </c>
      <c r="T6" s="20"/>
    </row>
    <row r="7" spans="1:20" ht="38.25" x14ac:dyDescent="0.25">
      <c r="B7" s="79" t="s">
        <v>483</v>
      </c>
      <c r="C7" s="109"/>
      <c r="D7" s="111"/>
      <c r="E7" s="80" t="s">
        <v>484</v>
      </c>
      <c r="F7" s="81" t="s">
        <v>481</v>
      </c>
      <c r="G7" s="84"/>
      <c r="H7" s="81" t="s">
        <v>481</v>
      </c>
      <c r="I7" s="81" t="s">
        <v>481</v>
      </c>
      <c r="J7" s="82"/>
      <c r="K7" s="81"/>
      <c r="L7" s="81"/>
      <c r="M7" s="81"/>
      <c r="N7" s="81"/>
      <c r="O7" s="83">
        <v>1</v>
      </c>
      <c r="P7" s="83">
        <v>2</v>
      </c>
      <c r="Q7" s="83">
        <v>0</v>
      </c>
      <c r="R7" s="83">
        <v>0</v>
      </c>
      <c r="S7" s="83"/>
      <c r="T7" s="20"/>
    </row>
    <row r="8" spans="1:20" ht="76.5" x14ac:dyDescent="0.25">
      <c r="B8" s="79" t="s">
        <v>24</v>
      </c>
      <c r="C8" s="109"/>
      <c r="D8" s="110"/>
      <c r="E8" s="80" t="s">
        <v>480</v>
      </c>
      <c r="F8" s="81" t="s">
        <v>481</v>
      </c>
      <c r="G8" s="81"/>
      <c r="H8" s="81" t="s">
        <v>481</v>
      </c>
      <c r="I8" s="81" t="s">
        <v>481</v>
      </c>
      <c r="J8" s="82">
        <v>43921</v>
      </c>
      <c r="K8" s="81"/>
      <c r="L8" s="81"/>
      <c r="M8" s="81"/>
      <c r="N8" s="81" t="s">
        <v>481</v>
      </c>
      <c r="O8" s="83">
        <v>1</v>
      </c>
      <c r="P8" s="83">
        <v>6</v>
      </c>
      <c r="Q8" s="83">
        <v>0</v>
      </c>
      <c r="R8" s="83">
        <v>0</v>
      </c>
      <c r="S8" s="79" t="s">
        <v>485</v>
      </c>
      <c r="T8" s="20"/>
    </row>
    <row r="9" spans="1:20" ht="102" x14ac:dyDescent="0.25">
      <c r="A9" s="21"/>
      <c r="B9" s="79" t="s">
        <v>486</v>
      </c>
      <c r="C9" s="109"/>
      <c r="D9" s="110"/>
      <c r="E9" s="80" t="s">
        <v>487</v>
      </c>
      <c r="F9" s="81" t="s">
        <v>481</v>
      </c>
      <c r="G9" s="81" t="s">
        <v>481</v>
      </c>
      <c r="H9" s="84" t="s">
        <v>481</v>
      </c>
      <c r="I9" s="81" t="s">
        <v>481</v>
      </c>
      <c r="J9" s="82">
        <v>43937</v>
      </c>
      <c r="K9" s="81" t="s">
        <v>481</v>
      </c>
      <c r="L9" s="81" t="s">
        <v>481</v>
      </c>
      <c r="M9" s="81" t="s">
        <v>481</v>
      </c>
      <c r="N9" s="81" t="s">
        <v>481</v>
      </c>
      <c r="O9" s="83">
        <v>1</v>
      </c>
      <c r="P9" s="83">
        <v>3</v>
      </c>
      <c r="Q9" s="83">
        <v>0</v>
      </c>
      <c r="R9" s="83">
        <v>0</v>
      </c>
      <c r="S9" s="79" t="s">
        <v>488</v>
      </c>
      <c r="T9" s="20"/>
    </row>
    <row r="10" spans="1:20" ht="38.25" x14ac:dyDescent="0.25">
      <c r="B10" s="79" t="s">
        <v>489</v>
      </c>
      <c r="C10" s="109"/>
      <c r="D10" s="111"/>
      <c r="E10" s="80" t="s">
        <v>484</v>
      </c>
      <c r="F10" s="81" t="s">
        <v>481</v>
      </c>
      <c r="G10" s="81"/>
      <c r="H10" s="81" t="s">
        <v>481</v>
      </c>
      <c r="I10" s="81" t="s">
        <v>481</v>
      </c>
      <c r="J10" s="85"/>
      <c r="K10" s="81"/>
      <c r="L10" s="81"/>
      <c r="M10" s="81"/>
      <c r="N10" s="81"/>
      <c r="O10" s="83">
        <v>1</v>
      </c>
      <c r="P10" s="83">
        <v>2</v>
      </c>
      <c r="Q10" s="83">
        <v>0</v>
      </c>
      <c r="R10" s="83">
        <v>0</v>
      </c>
      <c r="S10" s="83"/>
      <c r="T10" s="20"/>
    </row>
    <row r="11" spans="1:20" ht="38.25" x14ac:dyDescent="0.25">
      <c r="B11" s="79" t="s">
        <v>490</v>
      </c>
      <c r="C11" s="109"/>
      <c r="D11" s="111"/>
      <c r="E11" s="80" t="s">
        <v>484</v>
      </c>
      <c r="F11" s="81" t="s">
        <v>481</v>
      </c>
      <c r="G11" s="81"/>
      <c r="H11" s="81" t="s">
        <v>481</v>
      </c>
      <c r="I11" s="81" t="s">
        <v>481</v>
      </c>
      <c r="J11" s="85"/>
      <c r="K11" s="81"/>
      <c r="L11" s="81"/>
      <c r="M11" s="81"/>
      <c r="N11" s="81"/>
      <c r="O11" s="83">
        <v>1</v>
      </c>
      <c r="P11" s="83">
        <v>1</v>
      </c>
      <c r="Q11" s="83">
        <v>0</v>
      </c>
      <c r="R11" s="83">
        <v>0</v>
      </c>
      <c r="S11" s="83"/>
      <c r="T11" s="20"/>
    </row>
    <row r="12" spans="1:20" ht="76.5" x14ac:dyDescent="0.25">
      <c r="B12" s="79" t="s">
        <v>25</v>
      </c>
      <c r="C12" s="109"/>
      <c r="D12" s="110"/>
      <c r="E12" s="80" t="s">
        <v>491</v>
      </c>
      <c r="F12" s="81" t="s">
        <v>481</v>
      </c>
      <c r="G12" s="81"/>
      <c r="H12" s="81" t="s">
        <v>481</v>
      </c>
      <c r="I12" s="81" t="s">
        <v>481</v>
      </c>
      <c r="J12" s="82">
        <v>43949</v>
      </c>
      <c r="K12" s="81"/>
      <c r="L12" s="81"/>
      <c r="M12" s="81"/>
      <c r="N12" s="81" t="s">
        <v>481</v>
      </c>
      <c r="O12" s="83">
        <v>1</v>
      </c>
      <c r="P12" s="83">
        <v>1</v>
      </c>
      <c r="Q12" s="83">
        <v>0</v>
      </c>
      <c r="R12" s="83">
        <v>0</v>
      </c>
      <c r="S12" s="79" t="s">
        <v>492</v>
      </c>
      <c r="T12" s="20"/>
    </row>
    <row r="13" spans="1:20" ht="127.5" x14ac:dyDescent="0.25">
      <c r="A13" s="86"/>
      <c r="B13" s="79" t="s">
        <v>493</v>
      </c>
      <c r="C13" s="109"/>
      <c r="D13" s="110"/>
      <c r="E13" s="80" t="s">
        <v>494</v>
      </c>
      <c r="F13" s="81" t="s">
        <v>481</v>
      </c>
      <c r="G13" s="87"/>
      <c r="H13" s="81" t="s">
        <v>481</v>
      </c>
      <c r="I13" s="81" t="s">
        <v>481</v>
      </c>
      <c r="J13" s="88">
        <v>43920</v>
      </c>
      <c r="K13" s="87"/>
      <c r="L13" s="87"/>
      <c r="M13" s="81"/>
      <c r="N13" s="87"/>
      <c r="O13" s="83">
        <v>0</v>
      </c>
      <c r="P13" s="83">
        <v>0</v>
      </c>
      <c r="Q13" s="83">
        <v>0</v>
      </c>
      <c r="R13" s="83">
        <v>0</v>
      </c>
      <c r="S13" s="79" t="s">
        <v>495</v>
      </c>
      <c r="T13" s="20"/>
    </row>
    <row r="14" spans="1:20" ht="114.75" x14ac:dyDescent="0.25">
      <c r="A14" s="89"/>
      <c r="B14" s="79" t="s">
        <v>26</v>
      </c>
      <c r="C14" s="109"/>
      <c r="D14" s="110"/>
      <c r="E14" s="80" t="s">
        <v>496</v>
      </c>
      <c r="F14" s="81" t="s">
        <v>481</v>
      </c>
      <c r="G14" s="81"/>
      <c r="H14" s="81" t="s">
        <v>481</v>
      </c>
      <c r="I14" s="81" t="s">
        <v>481</v>
      </c>
      <c r="J14" s="88">
        <v>43934</v>
      </c>
      <c r="K14" s="81" t="s">
        <v>481</v>
      </c>
      <c r="L14" s="81"/>
      <c r="M14" s="81"/>
      <c r="N14" s="81" t="s">
        <v>481</v>
      </c>
      <c r="O14" s="83">
        <v>1</v>
      </c>
      <c r="P14" s="83">
        <v>4</v>
      </c>
      <c r="Q14" s="83">
        <v>0</v>
      </c>
      <c r="R14" s="83">
        <v>0</v>
      </c>
      <c r="S14" s="79" t="s">
        <v>497</v>
      </c>
      <c r="T14" s="20"/>
    </row>
    <row r="15" spans="1:20" ht="89.25" x14ac:dyDescent="0.25">
      <c r="A15" s="89"/>
      <c r="B15" s="79" t="s">
        <v>498</v>
      </c>
      <c r="C15" s="109"/>
      <c r="D15" s="112"/>
      <c r="E15" s="80" t="s">
        <v>484</v>
      </c>
      <c r="F15" s="81" t="s">
        <v>481</v>
      </c>
      <c r="G15" s="81"/>
      <c r="H15" s="81" t="s">
        <v>481</v>
      </c>
      <c r="I15" s="81" t="s">
        <v>481</v>
      </c>
      <c r="J15" s="88"/>
      <c r="K15" s="81"/>
      <c r="L15" s="81"/>
      <c r="M15" s="81"/>
      <c r="N15" s="83"/>
      <c r="O15" s="83">
        <v>1</v>
      </c>
      <c r="P15" s="83">
        <v>3</v>
      </c>
      <c r="Q15" s="83">
        <v>0</v>
      </c>
      <c r="R15" s="83">
        <v>0</v>
      </c>
      <c r="S15" s="79" t="s">
        <v>499</v>
      </c>
      <c r="T15" s="20"/>
    </row>
    <row r="16" spans="1:20" ht="89.25" x14ac:dyDescent="0.25">
      <c r="A16" s="89"/>
      <c r="B16" s="79" t="s">
        <v>500</v>
      </c>
      <c r="C16" s="109"/>
      <c r="D16" s="112"/>
      <c r="E16" s="90" t="s">
        <v>501</v>
      </c>
      <c r="F16" s="81" t="s">
        <v>481</v>
      </c>
      <c r="G16" s="83"/>
      <c r="H16" s="81" t="s">
        <v>481</v>
      </c>
      <c r="I16" s="81" t="s">
        <v>481</v>
      </c>
      <c r="J16" s="88"/>
      <c r="K16" s="83"/>
      <c r="L16" s="83"/>
      <c r="M16" s="91"/>
      <c r="N16" s="83"/>
      <c r="O16" s="83">
        <v>1</v>
      </c>
      <c r="P16" s="83">
        <v>4</v>
      </c>
      <c r="Q16" s="83">
        <v>0</v>
      </c>
      <c r="R16" s="83">
        <v>0</v>
      </c>
      <c r="S16" s="79" t="s">
        <v>502</v>
      </c>
      <c r="T16" s="20"/>
    </row>
    <row r="17" spans="1:20" ht="38.25" x14ac:dyDescent="0.25">
      <c r="A17" s="89"/>
      <c r="B17" s="79" t="s">
        <v>503</v>
      </c>
      <c r="C17" s="109"/>
      <c r="D17" s="112"/>
      <c r="E17" s="80" t="s">
        <v>484</v>
      </c>
      <c r="F17" s="81" t="s">
        <v>481</v>
      </c>
      <c r="G17" s="81"/>
      <c r="H17" s="81" t="s">
        <v>481</v>
      </c>
      <c r="I17" s="81" t="s">
        <v>481</v>
      </c>
      <c r="J17" s="88"/>
      <c r="K17" s="83"/>
      <c r="L17" s="83"/>
      <c r="M17" s="91"/>
      <c r="N17" s="81"/>
      <c r="O17" s="83">
        <v>0</v>
      </c>
      <c r="P17" s="83">
        <v>0</v>
      </c>
      <c r="Q17" s="83">
        <v>0</v>
      </c>
      <c r="R17" s="83">
        <v>0</v>
      </c>
      <c r="S17" s="83" t="s">
        <v>504</v>
      </c>
      <c r="T17" s="20"/>
    </row>
    <row r="18" spans="1:20" ht="89.25" x14ac:dyDescent="0.25">
      <c r="B18" s="79" t="s">
        <v>27</v>
      </c>
      <c r="C18" s="109"/>
      <c r="D18" s="110"/>
      <c r="E18" s="80" t="s">
        <v>505</v>
      </c>
      <c r="F18" s="81" t="s">
        <v>481</v>
      </c>
      <c r="G18" s="84"/>
      <c r="H18" s="81" t="s">
        <v>481</v>
      </c>
      <c r="I18" s="81" t="s">
        <v>481</v>
      </c>
      <c r="J18" s="82">
        <v>43945</v>
      </c>
      <c r="K18" s="81" t="s">
        <v>481</v>
      </c>
      <c r="L18" s="81" t="s">
        <v>481</v>
      </c>
      <c r="M18" s="81"/>
      <c r="N18" s="81" t="s">
        <v>481</v>
      </c>
      <c r="O18" s="83">
        <v>1</v>
      </c>
      <c r="P18" s="83">
        <v>3</v>
      </c>
      <c r="Q18" s="83">
        <v>0</v>
      </c>
      <c r="R18" s="83">
        <v>0</v>
      </c>
      <c r="S18" s="79" t="s">
        <v>506</v>
      </c>
      <c r="T18" s="20"/>
    </row>
    <row r="19" spans="1:20" ht="89.25" x14ac:dyDescent="0.25">
      <c r="B19" s="79" t="s">
        <v>507</v>
      </c>
      <c r="C19" s="109"/>
      <c r="D19" s="113"/>
      <c r="E19" s="80" t="s">
        <v>508</v>
      </c>
      <c r="F19" s="81" t="s">
        <v>481</v>
      </c>
      <c r="G19" s="81"/>
      <c r="H19" s="81" t="s">
        <v>481</v>
      </c>
      <c r="I19" s="81" t="s">
        <v>481</v>
      </c>
      <c r="J19" s="84"/>
      <c r="K19" s="81"/>
      <c r="L19" s="81"/>
      <c r="M19" s="81"/>
      <c r="N19" s="81"/>
      <c r="O19" s="83">
        <v>1</v>
      </c>
      <c r="P19" s="83">
        <v>4</v>
      </c>
      <c r="Q19" s="83">
        <v>0</v>
      </c>
      <c r="R19" s="83">
        <v>0</v>
      </c>
      <c r="S19" s="79" t="s">
        <v>509</v>
      </c>
      <c r="T19" s="20"/>
    </row>
    <row r="20" spans="1:20" ht="89.25" x14ac:dyDescent="0.25">
      <c r="B20" s="79" t="s">
        <v>28</v>
      </c>
      <c r="C20" s="109"/>
      <c r="D20" s="110"/>
      <c r="E20" s="80" t="s">
        <v>510</v>
      </c>
      <c r="F20" s="81" t="s">
        <v>481</v>
      </c>
      <c r="G20" s="81"/>
      <c r="H20" s="81" t="s">
        <v>481</v>
      </c>
      <c r="I20" s="81" t="s">
        <v>481</v>
      </c>
      <c r="J20" s="82">
        <v>43938</v>
      </c>
      <c r="K20" s="81" t="s">
        <v>481</v>
      </c>
      <c r="L20" s="81" t="s">
        <v>481</v>
      </c>
      <c r="M20" s="81"/>
      <c r="N20" s="81" t="s">
        <v>481</v>
      </c>
      <c r="O20" s="83">
        <v>1</v>
      </c>
      <c r="P20" s="83">
        <v>3</v>
      </c>
      <c r="Q20" s="83">
        <v>0</v>
      </c>
      <c r="R20" s="83">
        <v>0</v>
      </c>
      <c r="S20" s="79" t="s">
        <v>511</v>
      </c>
      <c r="T20" s="20"/>
    </row>
    <row r="21" spans="1:20" ht="76.5" x14ac:dyDescent="0.25">
      <c r="B21" s="79" t="s">
        <v>29</v>
      </c>
      <c r="C21" s="109"/>
      <c r="D21" s="110"/>
      <c r="E21" s="80" t="s">
        <v>512</v>
      </c>
      <c r="F21" s="81" t="s">
        <v>481</v>
      </c>
      <c r="G21" s="81"/>
      <c r="H21" s="81" t="s">
        <v>481</v>
      </c>
      <c r="I21" s="81" t="s">
        <v>481</v>
      </c>
      <c r="J21" s="82">
        <v>43951</v>
      </c>
      <c r="K21" s="81"/>
      <c r="L21" s="81"/>
      <c r="M21" s="81"/>
      <c r="N21" s="81"/>
      <c r="O21" s="83">
        <v>3</v>
      </c>
      <c r="P21" s="83">
        <v>7</v>
      </c>
      <c r="Q21" s="83">
        <v>0</v>
      </c>
      <c r="R21" s="83">
        <v>0</v>
      </c>
      <c r="S21" s="79" t="s">
        <v>513</v>
      </c>
      <c r="T21" s="20"/>
    </row>
    <row r="22" spans="1:20" ht="38.25" x14ac:dyDescent="0.25">
      <c r="B22" s="79" t="s">
        <v>514</v>
      </c>
      <c r="C22" s="109"/>
      <c r="D22" s="111"/>
      <c r="E22" s="80" t="s">
        <v>484</v>
      </c>
      <c r="F22" s="81" t="s">
        <v>481</v>
      </c>
      <c r="G22" s="81"/>
      <c r="H22" s="81" t="s">
        <v>481</v>
      </c>
      <c r="I22" s="81" t="s">
        <v>481</v>
      </c>
      <c r="J22" s="82"/>
      <c r="K22" s="81"/>
      <c r="L22" s="81"/>
      <c r="M22" s="81"/>
      <c r="N22" s="81"/>
      <c r="O22" s="83">
        <v>1</v>
      </c>
      <c r="P22" s="83">
        <v>1</v>
      </c>
      <c r="Q22" s="83">
        <v>0</v>
      </c>
      <c r="R22" s="83">
        <v>0</v>
      </c>
      <c r="S22" s="83"/>
      <c r="T22" s="20"/>
    </row>
    <row r="23" spans="1:20" ht="76.5" x14ac:dyDescent="0.25">
      <c r="B23" s="79" t="s">
        <v>30</v>
      </c>
      <c r="C23" s="109"/>
      <c r="D23" s="110"/>
      <c r="E23" s="80" t="s">
        <v>512</v>
      </c>
      <c r="F23" s="81" t="s">
        <v>481</v>
      </c>
      <c r="G23" s="81"/>
      <c r="H23" s="81" t="s">
        <v>481</v>
      </c>
      <c r="I23" s="81" t="s">
        <v>481</v>
      </c>
      <c r="J23" s="82">
        <v>43951</v>
      </c>
      <c r="K23" s="81"/>
      <c r="L23" s="81"/>
      <c r="M23" s="81"/>
      <c r="N23" s="81" t="s">
        <v>481</v>
      </c>
      <c r="O23" s="83">
        <v>1</v>
      </c>
      <c r="P23" s="83">
        <v>2</v>
      </c>
      <c r="Q23" s="83">
        <v>0</v>
      </c>
      <c r="R23" s="83">
        <v>0</v>
      </c>
      <c r="S23" s="79" t="s">
        <v>515</v>
      </c>
      <c r="T23" s="20"/>
    </row>
    <row r="24" spans="1:20" ht="76.5" x14ac:dyDescent="0.25">
      <c r="A24" s="20" t="s">
        <v>481</v>
      </c>
      <c r="B24" s="79" t="s">
        <v>31</v>
      </c>
      <c r="C24" s="109"/>
      <c r="D24" s="110"/>
      <c r="E24" s="80" t="s">
        <v>512</v>
      </c>
      <c r="F24" s="81" t="s">
        <v>481</v>
      </c>
      <c r="G24" s="81" t="s">
        <v>481</v>
      </c>
      <c r="H24" s="81" t="s">
        <v>481</v>
      </c>
      <c r="I24" s="81" t="s">
        <v>481</v>
      </c>
      <c r="J24" s="82">
        <v>43958</v>
      </c>
      <c r="K24" s="81"/>
      <c r="L24" s="81"/>
      <c r="M24" s="81"/>
      <c r="N24" s="81" t="s">
        <v>481</v>
      </c>
      <c r="O24" s="83">
        <v>1</v>
      </c>
      <c r="P24" s="83">
        <v>2</v>
      </c>
      <c r="Q24" s="83">
        <v>0</v>
      </c>
      <c r="R24" s="83">
        <v>0</v>
      </c>
      <c r="S24" s="79" t="s">
        <v>516</v>
      </c>
      <c r="T24" s="20"/>
    </row>
    <row r="25" spans="1:20" ht="89.25" x14ac:dyDescent="0.25">
      <c r="B25" s="79" t="s">
        <v>32</v>
      </c>
      <c r="C25" s="109"/>
      <c r="D25" s="110"/>
      <c r="E25" s="80" t="s">
        <v>517</v>
      </c>
      <c r="F25" s="81" t="s">
        <v>481</v>
      </c>
      <c r="G25" s="81"/>
      <c r="H25" s="81" t="s">
        <v>481</v>
      </c>
      <c r="I25" s="81" t="s">
        <v>481</v>
      </c>
      <c r="J25" s="82">
        <v>43999</v>
      </c>
      <c r="K25" s="81" t="s">
        <v>481</v>
      </c>
      <c r="L25" s="81" t="s">
        <v>481</v>
      </c>
      <c r="M25" s="81" t="s">
        <v>481</v>
      </c>
      <c r="N25" s="81"/>
      <c r="O25" s="83">
        <v>1</v>
      </c>
      <c r="P25" s="83">
        <v>2</v>
      </c>
      <c r="Q25" s="83">
        <v>0</v>
      </c>
      <c r="R25" s="83">
        <v>0</v>
      </c>
      <c r="S25" s="79" t="s">
        <v>518</v>
      </c>
      <c r="T25" s="20"/>
    </row>
    <row r="26" spans="1:20" ht="76.5" x14ac:dyDescent="0.25">
      <c r="B26" s="79" t="s">
        <v>33</v>
      </c>
      <c r="C26" s="109"/>
      <c r="D26" s="110"/>
      <c r="E26" s="80" t="s">
        <v>480</v>
      </c>
      <c r="F26" s="81" t="s">
        <v>481</v>
      </c>
      <c r="G26" s="81"/>
      <c r="H26" s="81" t="s">
        <v>481</v>
      </c>
      <c r="I26" s="81" t="s">
        <v>481</v>
      </c>
      <c r="J26" s="82">
        <v>43942</v>
      </c>
      <c r="K26" s="81"/>
      <c r="L26" s="81"/>
      <c r="M26" s="81"/>
      <c r="N26" s="81" t="s">
        <v>481</v>
      </c>
      <c r="O26" s="83">
        <v>1</v>
      </c>
      <c r="P26" s="83">
        <v>1</v>
      </c>
      <c r="Q26" s="83">
        <v>0</v>
      </c>
      <c r="R26" s="83">
        <v>0</v>
      </c>
      <c r="S26" s="79" t="s">
        <v>519</v>
      </c>
      <c r="T26" s="20"/>
    </row>
    <row r="27" spans="1:20" ht="89.25" x14ac:dyDescent="0.25">
      <c r="B27" s="79" t="s">
        <v>34</v>
      </c>
      <c r="C27" s="109"/>
      <c r="D27" s="110"/>
      <c r="E27" s="80" t="s">
        <v>480</v>
      </c>
      <c r="F27" s="81" t="s">
        <v>481</v>
      </c>
      <c r="G27" s="81"/>
      <c r="H27" s="81" t="s">
        <v>481</v>
      </c>
      <c r="I27" s="81" t="s">
        <v>481</v>
      </c>
      <c r="J27" s="82">
        <v>43942</v>
      </c>
      <c r="K27" s="81"/>
      <c r="L27" s="81"/>
      <c r="M27" s="81"/>
      <c r="N27" s="81" t="s">
        <v>481</v>
      </c>
      <c r="O27" s="83">
        <v>3</v>
      </c>
      <c r="P27" s="83">
        <v>5</v>
      </c>
      <c r="Q27" s="83">
        <v>0</v>
      </c>
      <c r="R27" s="83">
        <v>1</v>
      </c>
      <c r="S27" s="79" t="s">
        <v>520</v>
      </c>
      <c r="T27" s="20"/>
    </row>
    <row r="28" spans="1:20" ht="76.5" x14ac:dyDescent="0.25">
      <c r="B28" s="79" t="s">
        <v>35</v>
      </c>
      <c r="C28" s="109"/>
      <c r="D28" s="110"/>
      <c r="E28" s="80" t="s">
        <v>480</v>
      </c>
      <c r="F28" s="81" t="s">
        <v>481</v>
      </c>
      <c r="G28" s="81"/>
      <c r="H28" s="81" t="s">
        <v>481</v>
      </c>
      <c r="I28" s="81" t="s">
        <v>481</v>
      </c>
      <c r="J28" s="88">
        <v>43936</v>
      </c>
      <c r="K28" s="81"/>
      <c r="L28" s="81"/>
      <c r="M28" s="81"/>
      <c r="N28" s="81" t="s">
        <v>481</v>
      </c>
      <c r="O28" s="83">
        <v>1</v>
      </c>
      <c r="P28" s="83">
        <v>1</v>
      </c>
      <c r="Q28" s="83">
        <v>0</v>
      </c>
      <c r="R28" s="83">
        <v>0</v>
      </c>
      <c r="S28" s="79" t="s">
        <v>521</v>
      </c>
      <c r="T28" s="20"/>
    </row>
    <row r="29" spans="1:20" ht="76.5" x14ac:dyDescent="0.25">
      <c r="B29" s="79" t="s">
        <v>522</v>
      </c>
      <c r="C29" s="109"/>
      <c r="D29" s="110"/>
      <c r="E29" s="80" t="s">
        <v>523</v>
      </c>
      <c r="F29" s="81" t="s">
        <v>481</v>
      </c>
      <c r="G29" s="83"/>
      <c r="H29" s="81" t="s">
        <v>481</v>
      </c>
      <c r="I29" s="81" t="s">
        <v>481</v>
      </c>
      <c r="J29" s="88">
        <v>43922</v>
      </c>
      <c r="K29" s="81" t="s">
        <v>481</v>
      </c>
      <c r="L29" s="81" t="s">
        <v>481</v>
      </c>
      <c r="M29" s="81" t="s">
        <v>481</v>
      </c>
      <c r="N29" s="83"/>
      <c r="O29" s="83">
        <v>1</v>
      </c>
      <c r="P29" s="83">
        <v>1</v>
      </c>
      <c r="Q29" s="83">
        <v>0</v>
      </c>
      <c r="R29" s="83">
        <v>0</v>
      </c>
      <c r="S29" s="79" t="s">
        <v>524</v>
      </c>
      <c r="T29" s="20"/>
    </row>
    <row r="30" spans="1:20" ht="89.25" x14ac:dyDescent="0.25">
      <c r="B30" s="79" t="s">
        <v>36</v>
      </c>
      <c r="C30" s="109"/>
      <c r="D30" s="110"/>
      <c r="E30" s="80" t="s">
        <v>525</v>
      </c>
      <c r="F30" s="81" t="s">
        <v>481</v>
      </c>
      <c r="G30" s="83"/>
      <c r="H30" s="81" t="s">
        <v>481</v>
      </c>
      <c r="I30" s="81" t="s">
        <v>481</v>
      </c>
      <c r="J30" s="92" t="s">
        <v>526</v>
      </c>
      <c r="K30" s="81" t="s">
        <v>481</v>
      </c>
      <c r="L30" s="81" t="s">
        <v>481</v>
      </c>
      <c r="M30" s="81" t="s">
        <v>481</v>
      </c>
      <c r="N30" s="83"/>
      <c r="O30" s="83">
        <v>1</v>
      </c>
      <c r="P30" s="83">
        <v>1</v>
      </c>
      <c r="Q30" s="83">
        <v>0</v>
      </c>
      <c r="R30" s="83">
        <v>0</v>
      </c>
      <c r="S30" s="79" t="s">
        <v>527</v>
      </c>
      <c r="T30" s="20"/>
    </row>
    <row r="31" spans="1:20" ht="102" x14ac:dyDescent="0.25">
      <c r="B31" s="79" t="s">
        <v>37</v>
      </c>
      <c r="C31" s="109"/>
      <c r="D31" s="110"/>
      <c r="E31" s="80" t="s">
        <v>528</v>
      </c>
      <c r="F31" s="81" t="s">
        <v>481</v>
      </c>
      <c r="G31" s="91"/>
      <c r="H31" s="81" t="s">
        <v>481</v>
      </c>
      <c r="I31" s="81" t="s">
        <v>481</v>
      </c>
      <c r="J31" s="82">
        <v>43949</v>
      </c>
      <c r="K31" s="81" t="s">
        <v>481</v>
      </c>
      <c r="L31" s="81" t="s">
        <v>481</v>
      </c>
      <c r="M31" s="81" t="s">
        <v>481</v>
      </c>
      <c r="N31" s="81" t="s">
        <v>481</v>
      </c>
      <c r="O31" s="83">
        <v>1</v>
      </c>
      <c r="P31" s="83">
        <v>2</v>
      </c>
      <c r="Q31" s="83">
        <v>0</v>
      </c>
      <c r="R31" s="83">
        <v>0</v>
      </c>
      <c r="S31" s="79" t="s">
        <v>529</v>
      </c>
      <c r="T31" s="20"/>
    </row>
    <row r="32" spans="1:20" ht="76.5" x14ac:dyDescent="0.25">
      <c r="B32" s="79" t="s">
        <v>530</v>
      </c>
      <c r="C32" s="109"/>
      <c r="D32" s="111"/>
      <c r="E32" s="80" t="s">
        <v>484</v>
      </c>
      <c r="F32" s="81" t="s">
        <v>481</v>
      </c>
      <c r="G32" s="83"/>
      <c r="H32" s="81" t="s">
        <v>481</v>
      </c>
      <c r="I32" s="81" t="s">
        <v>481</v>
      </c>
      <c r="J32" s="88"/>
      <c r="K32" s="81"/>
      <c r="L32" s="81"/>
      <c r="M32" s="91"/>
      <c r="N32" s="83"/>
      <c r="O32" s="83">
        <v>1</v>
      </c>
      <c r="P32" s="83">
        <v>2</v>
      </c>
      <c r="Q32" s="83">
        <v>0</v>
      </c>
      <c r="R32" s="83">
        <v>0</v>
      </c>
      <c r="S32" s="79" t="s">
        <v>531</v>
      </c>
      <c r="T32" s="20"/>
    </row>
    <row r="33" spans="1:20" ht="102" x14ac:dyDescent="0.25">
      <c r="B33" s="79" t="s">
        <v>38</v>
      </c>
      <c r="C33" s="109"/>
      <c r="D33" s="110"/>
      <c r="E33" s="80" t="s">
        <v>532</v>
      </c>
      <c r="F33" s="81" t="s">
        <v>481</v>
      </c>
      <c r="G33" s="83"/>
      <c r="H33" s="81" t="s">
        <v>481</v>
      </c>
      <c r="I33" s="81" t="s">
        <v>481</v>
      </c>
      <c r="J33" s="88">
        <v>44046</v>
      </c>
      <c r="K33" s="81" t="s">
        <v>481</v>
      </c>
      <c r="L33" s="81" t="s">
        <v>481</v>
      </c>
      <c r="M33" s="81" t="s">
        <v>481</v>
      </c>
      <c r="N33" s="81" t="s">
        <v>481</v>
      </c>
      <c r="O33" s="83">
        <v>1</v>
      </c>
      <c r="P33" s="83">
        <v>1</v>
      </c>
      <c r="Q33" s="83">
        <v>0</v>
      </c>
      <c r="R33" s="83">
        <v>0</v>
      </c>
      <c r="S33" s="79" t="s">
        <v>533</v>
      </c>
      <c r="T33" s="20"/>
    </row>
    <row r="34" spans="1:20" ht="76.5" x14ac:dyDescent="0.25">
      <c r="B34" s="79" t="s">
        <v>39</v>
      </c>
      <c r="C34" s="109"/>
      <c r="D34" s="110"/>
      <c r="E34" s="80" t="s">
        <v>496</v>
      </c>
      <c r="F34" s="81" t="s">
        <v>481</v>
      </c>
      <c r="G34" s="83"/>
      <c r="H34" s="81" t="s">
        <v>481</v>
      </c>
      <c r="I34" s="81" t="s">
        <v>481</v>
      </c>
      <c r="J34" s="88">
        <v>43935</v>
      </c>
      <c r="K34" s="81" t="s">
        <v>481</v>
      </c>
      <c r="L34" s="81"/>
      <c r="M34" s="81"/>
      <c r="N34" s="81" t="s">
        <v>481</v>
      </c>
      <c r="O34" s="83">
        <v>1</v>
      </c>
      <c r="P34" s="83">
        <v>2</v>
      </c>
      <c r="Q34" s="83">
        <v>0</v>
      </c>
      <c r="R34" s="83">
        <v>1</v>
      </c>
      <c r="S34" s="79" t="s">
        <v>534</v>
      </c>
      <c r="T34" s="20"/>
    </row>
    <row r="35" spans="1:20" ht="102" x14ac:dyDescent="0.25">
      <c r="B35" s="79" t="s">
        <v>535</v>
      </c>
      <c r="C35" s="109"/>
      <c r="D35" s="110"/>
      <c r="E35" s="80" t="s">
        <v>532</v>
      </c>
      <c r="F35" s="81" t="s">
        <v>481</v>
      </c>
      <c r="G35" s="83"/>
      <c r="H35" s="81" t="s">
        <v>481</v>
      </c>
      <c r="I35" s="81" t="s">
        <v>481</v>
      </c>
      <c r="J35" s="88">
        <v>44057</v>
      </c>
      <c r="K35" s="81" t="s">
        <v>481</v>
      </c>
      <c r="L35" s="81" t="s">
        <v>481</v>
      </c>
      <c r="M35" s="81" t="s">
        <v>481</v>
      </c>
      <c r="N35" s="81" t="s">
        <v>481</v>
      </c>
      <c r="O35" s="83">
        <v>1</v>
      </c>
      <c r="P35" s="83">
        <v>1</v>
      </c>
      <c r="Q35" s="83">
        <v>0</v>
      </c>
      <c r="R35" s="83">
        <v>0</v>
      </c>
      <c r="S35" s="79" t="s">
        <v>536</v>
      </c>
      <c r="T35" s="20"/>
    </row>
    <row r="36" spans="1:20" ht="76.5" x14ac:dyDescent="0.25">
      <c r="B36" s="79" t="s">
        <v>40</v>
      </c>
      <c r="C36" s="109"/>
      <c r="D36" s="110"/>
      <c r="E36" s="80" t="s">
        <v>480</v>
      </c>
      <c r="F36" s="81" t="s">
        <v>481</v>
      </c>
      <c r="G36" s="83"/>
      <c r="H36" s="81" t="s">
        <v>481</v>
      </c>
      <c r="I36" s="81" t="s">
        <v>481</v>
      </c>
      <c r="J36" s="88">
        <v>43936</v>
      </c>
      <c r="K36" s="81"/>
      <c r="L36" s="81"/>
      <c r="M36" s="81"/>
      <c r="N36" s="81" t="s">
        <v>481</v>
      </c>
      <c r="O36" s="83">
        <v>1</v>
      </c>
      <c r="P36" s="83">
        <v>2</v>
      </c>
      <c r="Q36" s="83">
        <v>0</v>
      </c>
      <c r="R36" s="83">
        <v>0</v>
      </c>
      <c r="S36" s="79" t="s">
        <v>537</v>
      </c>
      <c r="T36" s="20"/>
    </row>
    <row r="37" spans="1:20" ht="114.75" x14ac:dyDescent="0.25">
      <c r="B37" s="79" t="s">
        <v>538</v>
      </c>
      <c r="C37" s="109"/>
      <c r="D37" s="110"/>
      <c r="E37" s="80" t="s">
        <v>539</v>
      </c>
      <c r="F37" s="81" t="s">
        <v>481</v>
      </c>
      <c r="G37" s="83"/>
      <c r="H37" s="81" t="s">
        <v>481</v>
      </c>
      <c r="I37" s="81" t="s">
        <v>481</v>
      </c>
      <c r="J37" s="88">
        <v>44055</v>
      </c>
      <c r="K37" s="81" t="s">
        <v>481</v>
      </c>
      <c r="L37" s="81" t="s">
        <v>481</v>
      </c>
      <c r="M37" s="81" t="s">
        <v>481</v>
      </c>
      <c r="N37" s="83"/>
      <c r="O37" s="83">
        <v>1</v>
      </c>
      <c r="P37" s="83">
        <v>2</v>
      </c>
      <c r="Q37" s="83">
        <v>0</v>
      </c>
      <c r="R37" s="83">
        <v>0</v>
      </c>
      <c r="S37" s="79" t="s">
        <v>540</v>
      </c>
      <c r="T37" s="20"/>
    </row>
    <row r="38" spans="1:20" ht="89.25" x14ac:dyDescent="0.25">
      <c r="B38" s="79" t="s">
        <v>41</v>
      </c>
      <c r="C38" s="109"/>
      <c r="D38" s="110"/>
      <c r="E38" s="80" t="s">
        <v>541</v>
      </c>
      <c r="F38" s="81" t="s">
        <v>481</v>
      </c>
      <c r="G38" s="83"/>
      <c r="H38" s="81" t="s">
        <v>481</v>
      </c>
      <c r="I38" s="81" t="s">
        <v>481</v>
      </c>
      <c r="J38" s="88">
        <v>43925</v>
      </c>
      <c r="K38" s="81" t="s">
        <v>481</v>
      </c>
      <c r="L38" s="81" t="s">
        <v>481</v>
      </c>
      <c r="M38" s="81" t="s">
        <v>481</v>
      </c>
      <c r="N38" s="81" t="s">
        <v>481</v>
      </c>
      <c r="O38" s="83">
        <v>1</v>
      </c>
      <c r="P38" s="83">
        <v>1</v>
      </c>
      <c r="Q38" s="83">
        <v>0</v>
      </c>
      <c r="R38" s="83">
        <v>0</v>
      </c>
      <c r="S38" s="79" t="s">
        <v>542</v>
      </c>
      <c r="T38" s="20"/>
    </row>
    <row r="39" spans="1:20" ht="114.75" x14ac:dyDescent="0.25">
      <c r="B39" s="79" t="s">
        <v>42</v>
      </c>
      <c r="C39" s="109"/>
      <c r="D39" s="110"/>
      <c r="E39" s="80" t="s">
        <v>523</v>
      </c>
      <c r="F39" s="81" t="s">
        <v>481</v>
      </c>
      <c r="G39" s="83"/>
      <c r="H39" s="81" t="s">
        <v>481</v>
      </c>
      <c r="I39" s="81" t="s">
        <v>481</v>
      </c>
      <c r="J39" s="88">
        <v>43955</v>
      </c>
      <c r="K39" s="81" t="s">
        <v>481</v>
      </c>
      <c r="L39" s="81" t="s">
        <v>481</v>
      </c>
      <c r="M39" s="81" t="s">
        <v>481</v>
      </c>
      <c r="N39" s="81" t="s">
        <v>481</v>
      </c>
      <c r="O39" s="83">
        <v>1</v>
      </c>
      <c r="P39" s="83">
        <v>1</v>
      </c>
      <c r="Q39" s="83">
        <v>0</v>
      </c>
      <c r="R39" s="83">
        <v>0</v>
      </c>
      <c r="S39" s="79" t="s">
        <v>543</v>
      </c>
      <c r="T39" s="20"/>
    </row>
    <row r="40" spans="1:20" ht="51" x14ac:dyDescent="0.25">
      <c r="B40" s="79" t="s">
        <v>544</v>
      </c>
      <c r="C40" s="109"/>
      <c r="D40" s="111"/>
      <c r="E40" s="80" t="s">
        <v>484</v>
      </c>
      <c r="F40" s="81" t="s">
        <v>481</v>
      </c>
      <c r="G40" s="81"/>
      <c r="H40" s="81" t="s">
        <v>481</v>
      </c>
      <c r="I40" s="81" t="s">
        <v>481</v>
      </c>
      <c r="J40" s="82"/>
      <c r="K40" s="81"/>
      <c r="L40" s="81"/>
      <c r="M40" s="81"/>
      <c r="N40" s="81"/>
      <c r="O40" s="83">
        <v>1</v>
      </c>
      <c r="P40" s="83">
        <v>1</v>
      </c>
      <c r="Q40" s="83">
        <v>0</v>
      </c>
      <c r="R40" s="83">
        <v>0</v>
      </c>
      <c r="S40" s="83"/>
      <c r="T40" s="20"/>
    </row>
    <row r="41" spans="1:20" ht="102" x14ac:dyDescent="0.25">
      <c r="B41" s="79" t="s">
        <v>43</v>
      </c>
      <c r="C41" s="109"/>
      <c r="D41" s="110"/>
      <c r="E41" s="80" t="s">
        <v>532</v>
      </c>
      <c r="F41" s="81" t="s">
        <v>481</v>
      </c>
      <c r="G41" s="83"/>
      <c r="H41" s="81" t="s">
        <v>481</v>
      </c>
      <c r="I41" s="81" t="s">
        <v>481</v>
      </c>
      <c r="J41" s="88">
        <v>44046</v>
      </c>
      <c r="K41" s="81" t="s">
        <v>481</v>
      </c>
      <c r="L41" s="81" t="s">
        <v>481</v>
      </c>
      <c r="M41" s="81" t="s">
        <v>481</v>
      </c>
      <c r="N41" s="81" t="s">
        <v>481</v>
      </c>
      <c r="O41" s="83">
        <v>1</v>
      </c>
      <c r="P41" s="83">
        <v>1</v>
      </c>
      <c r="Q41" s="83">
        <v>0</v>
      </c>
      <c r="R41" s="83">
        <v>0</v>
      </c>
      <c r="S41" s="79" t="s">
        <v>533</v>
      </c>
      <c r="T41" s="20"/>
    </row>
    <row r="42" spans="1:20" ht="76.5" x14ac:dyDescent="0.25">
      <c r="B42" s="79" t="s">
        <v>44</v>
      </c>
      <c r="C42" s="109"/>
      <c r="D42" s="110"/>
      <c r="E42" s="80" t="s">
        <v>480</v>
      </c>
      <c r="F42" s="81" t="s">
        <v>481</v>
      </c>
      <c r="G42" s="83"/>
      <c r="H42" s="81" t="s">
        <v>481</v>
      </c>
      <c r="I42" s="81" t="s">
        <v>481</v>
      </c>
      <c r="J42" s="88">
        <v>43934</v>
      </c>
      <c r="K42" s="81"/>
      <c r="L42" s="81"/>
      <c r="M42" s="81"/>
      <c r="N42" s="81"/>
      <c r="O42" s="83">
        <v>1</v>
      </c>
      <c r="P42" s="83">
        <v>1</v>
      </c>
      <c r="Q42" s="83">
        <v>0</v>
      </c>
      <c r="R42" s="83">
        <v>0</v>
      </c>
      <c r="S42" s="79" t="s">
        <v>545</v>
      </c>
      <c r="T42" s="20"/>
    </row>
    <row r="43" spans="1:20" ht="102" x14ac:dyDescent="0.25">
      <c r="B43" s="79" t="s">
        <v>546</v>
      </c>
      <c r="C43" s="109"/>
      <c r="D43" s="110"/>
      <c r="E43" s="80" t="s">
        <v>532</v>
      </c>
      <c r="F43" s="81" t="s">
        <v>481</v>
      </c>
      <c r="G43" s="83"/>
      <c r="H43" s="81" t="s">
        <v>481</v>
      </c>
      <c r="I43" s="81" t="s">
        <v>481</v>
      </c>
      <c r="J43" s="88">
        <v>44057</v>
      </c>
      <c r="K43" s="81" t="s">
        <v>481</v>
      </c>
      <c r="L43" s="81" t="s">
        <v>481</v>
      </c>
      <c r="M43" s="81" t="s">
        <v>481</v>
      </c>
      <c r="N43" s="81" t="s">
        <v>481</v>
      </c>
      <c r="O43" s="83">
        <v>1</v>
      </c>
      <c r="P43" s="83">
        <v>1</v>
      </c>
      <c r="Q43" s="83">
        <v>1</v>
      </c>
      <c r="R43" s="83">
        <v>0</v>
      </c>
      <c r="S43" s="79" t="s">
        <v>536</v>
      </c>
      <c r="T43" s="20"/>
    </row>
    <row r="44" spans="1:20" ht="38.25" x14ac:dyDescent="0.25">
      <c r="B44" s="79" t="s">
        <v>547</v>
      </c>
      <c r="C44" s="109"/>
      <c r="D44" s="111"/>
      <c r="E44" s="80" t="s">
        <v>484</v>
      </c>
      <c r="F44" s="81" t="s">
        <v>481</v>
      </c>
      <c r="G44" s="84"/>
      <c r="H44" s="81" t="s">
        <v>481</v>
      </c>
      <c r="I44" s="81" t="s">
        <v>481</v>
      </c>
      <c r="J44" s="82"/>
      <c r="K44" s="81"/>
      <c r="L44" s="81"/>
      <c r="M44" s="81"/>
      <c r="N44" s="81"/>
      <c r="O44" s="83">
        <v>1</v>
      </c>
      <c r="P44" s="83">
        <v>2</v>
      </c>
      <c r="Q44" s="83">
        <v>0</v>
      </c>
      <c r="R44" s="83">
        <v>0</v>
      </c>
      <c r="S44" s="83"/>
      <c r="T44" s="20"/>
    </row>
    <row r="45" spans="1:20" ht="38.25" x14ac:dyDescent="0.25">
      <c r="B45" s="79" t="s">
        <v>548</v>
      </c>
      <c r="C45" s="109"/>
      <c r="D45" s="111"/>
      <c r="E45" s="80" t="s">
        <v>484</v>
      </c>
      <c r="F45" s="81" t="s">
        <v>481</v>
      </c>
      <c r="G45" s="81"/>
      <c r="H45" s="81" t="s">
        <v>481</v>
      </c>
      <c r="I45" s="81" t="s">
        <v>481</v>
      </c>
      <c r="J45" s="82"/>
      <c r="K45" s="81"/>
      <c r="L45" s="81"/>
      <c r="M45" s="81"/>
      <c r="N45" s="81"/>
      <c r="O45" s="83">
        <v>1</v>
      </c>
      <c r="P45" s="83">
        <v>5</v>
      </c>
      <c r="Q45" s="83">
        <v>0</v>
      </c>
      <c r="R45" s="83">
        <v>1</v>
      </c>
      <c r="S45" s="83"/>
      <c r="T45" s="20"/>
    </row>
    <row r="46" spans="1:20" ht="102" x14ac:dyDescent="0.25">
      <c r="A46" s="20" t="s">
        <v>481</v>
      </c>
      <c r="B46" s="79" t="s">
        <v>45</v>
      </c>
      <c r="C46" s="109"/>
      <c r="D46" s="110"/>
      <c r="E46" s="80" t="s">
        <v>549</v>
      </c>
      <c r="F46" s="81" t="s">
        <v>481</v>
      </c>
      <c r="G46" s="84" t="s">
        <v>481</v>
      </c>
      <c r="H46" s="81" t="s">
        <v>481</v>
      </c>
      <c r="I46" s="81" t="s">
        <v>481</v>
      </c>
      <c r="J46" s="82">
        <v>43936</v>
      </c>
      <c r="K46" s="81" t="s">
        <v>481</v>
      </c>
      <c r="L46" s="81"/>
      <c r="M46" s="81"/>
      <c r="N46" s="81" t="s">
        <v>481</v>
      </c>
      <c r="O46" s="83">
        <v>2</v>
      </c>
      <c r="P46" s="83">
        <v>2</v>
      </c>
      <c r="Q46" s="83">
        <v>0</v>
      </c>
      <c r="R46" s="83">
        <v>0</v>
      </c>
      <c r="S46" s="79" t="s">
        <v>550</v>
      </c>
      <c r="T46" s="20"/>
    </row>
    <row r="47" spans="1:20" ht="89.25" x14ac:dyDescent="0.25">
      <c r="B47" s="79" t="s">
        <v>46</v>
      </c>
      <c r="C47" s="109"/>
      <c r="D47" s="110"/>
      <c r="E47" s="80" t="s">
        <v>551</v>
      </c>
      <c r="F47" s="81" t="s">
        <v>481</v>
      </c>
      <c r="G47" s="81" t="s">
        <v>481</v>
      </c>
      <c r="H47" s="81" t="s">
        <v>481</v>
      </c>
      <c r="I47" s="81" t="s">
        <v>481</v>
      </c>
      <c r="J47" s="82">
        <v>43965</v>
      </c>
      <c r="K47" s="81" t="s">
        <v>481</v>
      </c>
      <c r="L47" s="81" t="s">
        <v>481</v>
      </c>
      <c r="M47" s="91"/>
      <c r="N47" s="81" t="s">
        <v>481</v>
      </c>
      <c r="O47" s="83">
        <v>1</v>
      </c>
      <c r="P47" s="83">
        <v>2</v>
      </c>
      <c r="Q47" s="83">
        <v>0</v>
      </c>
      <c r="R47" s="83">
        <v>0</v>
      </c>
      <c r="S47" s="79" t="s">
        <v>552</v>
      </c>
      <c r="T47" s="20"/>
    </row>
    <row r="48" spans="1:20" ht="38.25" x14ac:dyDescent="0.25">
      <c r="B48" s="79" t="s">
        <v>553</v>
      </c>
      <c r="C48" s="109"/>
      <c r="D48" s="111"/>
      <c r="E48" s="80" t="s">
        <v>484</v>
      </c>
      <c r="F48" s="81" t="s">
        <v>481</v>
      </c>
      <c r="G48" s="81"/>
      <c r="H48" s="81" t="s">
        <v>481</v>
      </c>
      <c r="I48" s="81" t="s">
        <v>481</v>
      </c>
      <c r="J48" s="82"/>
      <c r="K48" s="81"/>
      <c r="L48" s="81"/>
      <c r="M48" s="81"/>
      <c r="N48" s="91"/>
      <c r="O48" s="83">
        <v>1</v>
      </c>
      <c r="P48" s="83">
        <v>2</v>
      </c>
      <c r="Q48" s="83">
        <v>0</v>
      </c>
      <c r="R48" s="83">
        <v>0</v>
      </c>
      <c r="S48" s="83"/>
      <c r="T48" s="20"/>
    </row>
    <row r="49" spans="2:20" ht="76.5" x14ac:dyDescent="0.25">
      <c r="B49" s="79" t="s">
        <v>47</v>
      </c>
      <c r="C49" s="109"/>
      <c r="D49" s="110"/>
      <c r="E49" s="80" t="s">
        <v>496</v>
      </c>
      <c r="F49" s="81" t="s">
        <v>481</v>
      </c>
      <c r="G49" s="84"/>
      <c r="H49" s="81" t="s">
        <v>481</v>
      </c>
      <c r="I49" s="81" t="s">
        <v>481</v>
      </c>
      <c r="J49" s="82">
        <v>43935</v>
      </c>
      <c r="K49" s="81"/>
      <c r="L49" s="81"/>
      <c r="M49" s="81"/>
      <c r="N49" s="81" t="s">
        <v>481</v>
      </c>
      <c r="O49" s="83">
        <v>1</v>
      </c>
      <c r="P49" s="83">
        <v>2</v>
      </c>
      <c r="Q49" s="83">
        <v>0</v>
      </c>
      <c r="R49" s="83">
        <v>0</v>
      </c>
      <c r="S49" s="79" t="s">
        <v>554</v>
      </c>
      <c r="T49" s="20"/>
    </row>
    <row r="50" spans="2:20" x14ac:dyDescent="0.25">
      <c r="B50" s="21"/>
      <c r="C50" s="21"/>
      <c r="D50" s="21"/>
      <c r="E50" s="20"/>
      <c r="F50" s="93"/>
      <c r="G50" s="94"/>
      <c r="H50" s="95"/>
      <c r="I50" s="95"/>
      <c r="J50" s="95"/>
      <c r="K50" s="22"/>
      <c r="L50" s="22" t="s">
        <v>555</v>
      </c>
      <c r="M50" s="22"/>
      <c r="N50" s="22"/>
      <c r="O50" s="20">
        <f>SUM(O6:O49)</f>
        <v>47</v>
      </c>
      <c r="P50" s="20">
        <f>SUM(P6:P49)</f>
        <v>95</v>
      </c>
      <c r="Q50" s="20">
        <f>SUM(Q6:Q49)</f>
        <v>1</v>
      </c>
      <c r="R50" s="20">
        <f>SUM(R6:R49)</f>
        <v>3</v>
      </c>
      <c r="T50" s="20"/>
    </row>
    <row r="51" spans="2:20" x14ac:dyDescent="0.25">
      <c r="B51" s="21"/>
      <c r="C51" s="21"/>
      <c r="D51" s="21"/>
      <c r="E51" s="126" t="s">
        <v>556</v>
      </c>
      <c r="F51" s="93"/>
      <c r="G51" s="94"/>
      <c r="H51" s="95"/>
      <c r="I51" s="95"/>
      <c r="J51" s="95"/>
      <c r="K51" s="22"/>
      <c r="L51" s="22"/>
      <c r="M51" s="22"/>
      <c r="N51" s="22"/>
    </row>
    <row r="52" spans="2:20" ht="15.75" x14ac:dyDescent="0.25">
      <c r="E52" s="126"/>
      <c r="F52" s="96"/>
    </row>
    <row r="53" spans="2:20" x14ac:dyDescent="0.25">
      <c r="E53" s="126"/>
      <c r="F53" s="97"/>
    </row>
    <row r="54" spans="2:20" ht="15.75" x14ac:dyDescent="0.25">
      <c r="B54" s="114" t="s">
        <v>557</v>
      </c>
      <c r="C54" s="115"/>
      <c r="D54" s="116"/>
      <c r="E54" s="98"/>
    </row>
    <row r="55" spans="2:20" ht="51" x14ac:dyDescent="0.25">
      <c r="B55" s="79" t="s">
        <v>558</v>
      </c>
      <c r="C55" s="109">
        <v>1</v>
      </c>
      <c r="E55" s="99"/>
    </row>
    <row r="56" spans="2:20" ht="51" x14ac:dyDescent="0.25">
      <c r="B56" s="79" t="s">
        <v>559</v>
      </c>
      <c r="C56" s="111">
        <v>2</v>
      </c>
      <c r="E56" s="99"/>
    </row>
    <row r="57" spans="2:20" ht="51" x14ac:dyDescent="0.25">
      <c r="B57" s="79" t="s">
        <v>560</v>
      </c>
      <c r="C57" s="113">
        <v>3</v>
      </c>
      <c r="E57" s="21"/>
    </row>
    <row r="58" spans="2:20" ht="38.25" x14ac:dyDescent="0.25">
      <c r="B58" s="79" t="s">
        <v>561</v>
      </c>
      <c r="C58" s="117">
        <v>4</v>
      </c>
      <c r="E58" s="20"/>
    </row>
    <row r="59" spans="2:20" x14ac:dyDescent="0.25">
      <c r="B59" s="83" t="s">
        <v>562</v>
      </c>
      <c r="C59" s="110">
        <v>5</v>
      </c>
      <c r="E59" s="20"/>
    </row>
    <row r="60" spans="2:20" x14ac:dyDescent="0.25">
      <c r="B60" s="83" t="s">
        <v>563</v>
      </c>
      <c r="C60" s="112">
        <v>6</v>
      </c>
    </row>
  </sheetData>
  <mergeCells count="8">
    <mergeCell ref="S4:S5"/>
    <mergeCell ref="E51:E53"/>
    <mergeCell ref="B2:P2"/>
    <mergeCell ref="B4:B5"/>
    <mergeCell ref="E4:E5"/>
    <mergeCell ref="F4:I4"/>
    <mergeCell ref="J4:N4"/>
    <mergeCell ref="O4:R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8493B-6C56-4502-9A9B-5945B11DBC78}">
  <dimension ref="A1:H52"/>
  <sheetViews>
    <sheetView workbookViewId="0">
      <pane ySplit="1" topLeftCell="A2" activePane="bottomLeft" state="frozen"/>
      <selection pane="bottomLeft" activeCell="A2" sqref="A2"/>
    </sheetView>
  </sheetViews>
  <sheetFormatPr baseColWidth="10" defaultRowHeight="15" x14ac:dyDescent="0.25"/>
  <cols>
    <col min="1" max="1" width="58.85546875" style="119" customWidth="1"/>
    <col min="2" max="2" width="15.28515625" style="119" customWidth="1"/>
    <col min="3" max="3" width="9" style="119" customWidth="1"/>
    <col min="4" max="4" width="11.85546875" style="119" customWidth="1"/>
    <col min="5" max="5" width="9" style="119" customWidth="1"/>
    <col min="6" max="6" width="22.140625" style="119" customWidth="1"/>
    <col min="7" max="7" width="39.42578125" style="119" customWidth="1"/>
    <col min="8" max="8" width="63.5703125" style="119" customWidth="1"/>
    <col min="9" max="237" width="9.140625" style="119" customWidth="1"/>
    <col min="238" max="264" width="23.7109375" style="119" customWidth="1"/>
    <col min="265" max="493" width="9.140625" style="119" customWidth="1"/>
    <col min="494" max="520" width="23.7109375" style="119" customWidth="1"/>
    <col min="521" max="749" width="9.140625" style="119" customWidth="1"/>
    <col min="750" max="776" width="23.7109375" style="119" customWidth="1"/>
    <col min="777" max="1005" width="9.140625" style="119" customWidth="1"/>
    <col min="1006" max="1032" width="23.7109375" style="119" customWidth="1"/>
    <col min="1033" max="1261" width="9.140625" style="119" customWidth="1"/>
    <col min="1262" max="1288" width="23.7109375" style="119" customWidth="1"/>
    <col min="1289" max="1517" width="9.140625" style="119" customWidth="1"/>
    <col min="1518" max="1544" width="23.7109375" style="119" customWidth="1"/>
    <col min="1545" max="1773" width="9.140625" style="119" customWidth="1"/>
    <col min="1774" max="1800" width="23.7109375" style="119" customWidth="1"/>
    <col min="1801" max="2029" width="9.140625" style="119" customWidth="1"/>
    <col min="2030" max="2056" width="23.7109375" style="119" customWidth="1"/>
    <col min="2057" max="2285" width="9.140625" style="119" customWidth="1"/>
    <col min="2286" max="2312" width="23.7109375" style="119" customWidth="1"/>
    <col min="2313" max="2541" width="9.140625" style="119" customWidth="1"/>
    <col min="2542" max="2568" width="23.7109375" style="119" customWidth="1"/>
    <col min="2569" max="2797" width="9.140625" style="119" customWidth="1"/>
    <col min="2798" max="2824" width="23.7109375" style="119" customWidth="1"/>
    <col min="2825" max="3053" width="9.140625" style="119" customWidth="1"/>
    <col min="3054" max="3080" width="23.7109375" style="119" customWidth="1"/>
    <col min="3081" max="3309" width="9.140625" style="119" customWidth="1"/>
    <col min="3310" max="3336" width="23.7109375" style="119" customWidth="1"/>
    <col min="3337" max="3565" width="9.140625" style="119" customWidth="1"/>
    <col min="3566" max="3592" width="23.7109375" style="119" customWidth="1"/>
    <col min="3593" max="3821" width="9.140625" style="119" customWidth="1"/>
    <col min="3822" max="3848" width="23.7109375" style="119" customWidth="1"/>
    <col min="3849" max="4077" width="9.140625" style="119" customWidth="1"/>
    <col min="4078" max="4104" width="23.7109375" style="119" customWidth="1"/>
    <col min="4105" max="4333" width="9.140625" style="119" customWidth="1"/>
    <col min="4334" max="4360" width="23.7109375" style="119" customWidth="1"/>
    <col min="4361" max="4589" width="9.140625" style="119" customWidth="1"/>
    <col min="4590" max="4616" width="23.7109375" style="119" customWidth="1"/>
    <col min="4617" max="4845" width="9.140625" style="119" customWidth="1"/>
    <col min="4846" max="4872" width="23.7109375" style="119" customWidth="1"/>
    <col min="4873" max="5101" width="9.140625" style="119" customWidth="1"/>
    <col min="5102" max="5128" width="23.7109375" style="119" customWidth="1"/>
    <col min="5129" max="5357" width="9.140625" style="119" customWidth="1"/>
    <col min="5358" max="5384" width="23.7109375" style="119" customWidth="1"/>
    <col min="5385" max="5613" width="9.140625" style="119" customWidth="1"/>
    <col min="5614" max="5640" width="23.7109375" style="119" customWidth="1"/>
    <col min="5641" max="5869" width="9.140625" style="119" customWidth="1"/>
    <col min="5870" max="5896" width="23.7109375" style="119" customWidth="1"/>
    <col min="5897" max="6125" width="9.140625" style="119" customWidth="1"/>
    <col min="6126" max="6152" width="23.7109375" style="119" customWidth="1"/>
    <col min="6153" max="6381" width="9.140625" style="119" customWidth="1"/>
    <col min="6382" max="6408" width="23.7109375" style="119" customWidth="1"/>
    <col min="6409" max="6637" width="9.140625" style="119" customWidth="1"/>
    <col min="6638" max="6664" width="23.7109375" style="119" customWidth="1"/>
    <col min="6665" max="6893" width="9.140625" style="119" customWidth="1"/>
    <col min="6894" max="6920" width="23.7109375" style="119" customWidth="1"/>
    <col min="6921" max="7149" width="9.140625" style="119" customWidth="1"/>
    <col min="7150" max="7176" width="23.7109375" style="119" customWidth="1"/>
    <col min="7177" max="7405" width="9.140625" style="119" customWidth="1"/>
    <col min="7406" max="7432" width="23.7109375" style="119" customWidth="1"/>
    <col min="7433" max="7661" width="9.140625" style="119" customWidth="1"/>
    <col min="7662" max="7688" width="23.7109375" style="119" customWidth="1"/>
    <col min="7689" max="7917" width="9.140625" style="119" customWidth="1"/>
    <col min="7918" max="7944" width="23.7109375" style="119" customWidth="1"/>
    <col min="7945" max="8173" width="9.140625" style="119" customWidth="1"/>
    <col min="8174" max="8200" width="23.7109375" style="119" customWidth="1"/>
    <col min="8201" max="8429" width="9.140625" style="119" customWidth="1"/>
    <col min="8430" max="8456" width="23.7109375" style="119" customWidth="1"/>
    <col min="8457" max="8685" width="9.140625" style="119" customWidth="1"/>
    <col min="8686" max="8712" width="23.7109375" style="119" customWidth="1"/>
    <col min="8713" max="8941" width="9.140625" style="119" customWidth="1"/>
    <col min="8942" max="8968" width="23.7109375" style="119" customWidth="1"/>
    <col min="8969" max="9197" width="9.140625" style="119" customWidth="1"/>
    <col min="9198" max="9224" width="23.7109375" style="119" customWidth="1"/>
    <col min="9225" max="9453" width="9.140625" style="119" customWidth="1"/>
    <col min="9454" max="9480" width="23.7109375" style="119" customWidth="1"/>
    <col min="9481" max="9709" width="9.140625" style="119" customWidth="1"/>
    <col min="9710" max="9736" width="23.7109375" style="119" customWidth="1"/>
    <col min="9737" max="9965" width="9.140625" style="119" customWidth="1"/>
    <col min="9966" max="9992" width="23.7109375" style="119" customWidth="1"/>
    <col min="9993" max="10221" width="9.140625" style="119" customWidth="1"/>
    <col min="10222" max="10248" width="23.7109375" style="119" customWidth="1"/>
    <col min="10249" max="10477" width="9.140625" style="119" customWidth="1"/>
    <col min="10478" max="10504" width="23.7109375" style="119" customWidth="1"/>
    <col min="10505" max="10733" width="9.140625" style="119" customWidth="1"/>
    <col min="10734" max="10760" width="23.7109375" style="119" customWidth="1"/>
    <col min="10761" max="10989" width="9.140625" style="119" customWidth="1"/>
    <col min="10990" max="11016" width="23.7109375" style="119" customWidth="1"/>
    <col min="11017" max="11245" width="9.140625" style="119" customWidth="1"/>
    <col min="11246" max="11272" width="23.7109375" style="119" customWidth="1"/>
    <col min="11273" max="11501" width="9.140625" style="119" customWidth="1"/>
    <col min="11502" max="11528" width="23.7109375" style="119" customWidth="1"/>
    <col min="11529" max="11757" width="9.140625" style="119" customWidth="1"/>
    <col min="11758" max="11784" width="23.7109375" style="119" customWidth="1"/>
    <col min="11785" max="12013" width="9.140625" style="119" customWidth="1"/>
    <col min="12014" max="12040" width="23.7109375" style="119" customWidth="1"/>
    <col min="12041" max="12269" width="9.140625" style="119" customWidth="1"/>
    <col min="12270" max="12296" width="23.7109375" style="119" customWidth="1"/>
    <col min="12297" max="12525" width="9.140625" style="119" customWidth="1"/>
    <col min="12526" max="12552" width="23.7109375" style="119" customWidth="1"/>
    <col min="12553" max="12781" width="9.140625" style="119" customWidth="1"/>
    <col min="12782" max="12808" width="23.7109375" style="119" customWidth="1"/>
    <col min="12809" max="13037" width="9.140625" style="119" customWidth="1"/>
    <col min="13038" max="13064" width="23.7109375" style="119" customWidth="1"/>
    <col min="13065" max="13293" width="9.140625" style="119" customWidth="1"/>
    <col min="13294" max="13320" width="23.7109375" style="119" customWidth="1"/>
    <col min="13321" max="13549" width="9.140625" style="119" customWidth="1"/>
    <col min="13550" max="13576" width="23.7109375" style="119" customWidth="1"/>
    <col min="13577" max="13805" width="9.140625" style="119" customWidth="1"/>
    <col min="13806" max="13832" width="23.7109375" style="119" customWidth="1"/>
    <col min="13833" max="14061" width="9.140625" style="119" customWidth="1"/>
    <col min="14062" max="14088" width="23.7109375" style="119" customWidth="1"/>
    <col min="14089" max="14317" width="9.140625" style="119" customWidth="1"/>
    <col min="14318" max="14344" width="23.7109375" style="119" customWidth="1"/>
    <col min="14345" max="14573" width="9.140625" style="119" customWidth="1"/>
    <col min="14574" max="14600" width="23.7109375" style="119" customWidth="1"/>
    <col min="14601" max="14829" width="9.140625" style="119" customWidth="1"/>
    <col min="14830" max="14856" width="23.7109375" style="119" customWidth="1"/>
    <col min="14857" max="15085" width="9.140625" style="119" customWidth="1"/>
    <col min="15086" max="15112" width="23.7109375" style="119" customWidth="1"/>
    <col min="15113" max="15341" width="9.140625" style="119" customWidth="1"/>
    <col min="15342" max="15368" width="23.7109375" style="119" customWidth="1"/>
    <col min="15369" max="15597" width="9.140625" style="119" customWidth="1"/>
    <col min="15598" max="15624" width="23.7109375" style="119" customWidth="1"/>
    <col min="15625" max="15853" width="9.140625" style="119" customWidth="1"/>
    <col min="15854" max="15880" width="23.7109375" style="119" customWidth="1"/>
    <col min="15881" max="16109" width="9.140625" style="119" customWidth="1"/>
    <col min="16110" max="16136" width="23.7109375" style="119" customWidth="1"/>
    <col min="16137" max="16384" width="9.140625" style="119" customWidth="1"/>
  </cols>
  <sheetData>
    <row r="1" spans="1:8" x14ac:dyDescent="0.25">
      <c r="A1" s="121" t="s">
        <v>66</v>
      </c>
      <c r="B1" s="122" t="s">
        <v>564</v>
      </c>
      <c r="C1" s="123" t="s">
        <v>579</v>
      </c>
      <c r="D1" s="122" t="s">
        <v>565</v>
      </c>
      <c r="E1" s="123" t="s">
        <v>580</v>
      </c>
      <c r="F1" s="121" t="s">
        <v>566</v>
      </c>
      <c r="G1" s="121" t="s">
        <v>67</v>
      </c>
      <c r="H1" s="124" t="s">
        <v>567</v>
      </c>
    </row>
    <row r="2" spans="1:8" ht="60" x14ac:dyDescent="0.25">
      <c r="A2" s="38" t="s">
        <v>69</v>
      </c>
      <c r="B2" s="38" t="s">
        <v>568</v>
      </c>
      <c r="C2" s="120">
        <v>80</v>
      </c>
      <c r="D2" s="38" t="s">
        <v>569</v>
      </c>
      <c r="E2" s="120">
        <v>20</v>
      </c>
      <c r="F2" s="38" t="s">
        <v>70</v>
      </c>
      <c r="G2" s="38" t="s">
        <v>71</v>
      </c>
    </row>
    <row r="3" spans="1:8" ht="60" x14ac:dyDescent="0.25">
      <c r="A3" s="38" t="s">
        <v>102</v>
      </c>
      <c r="B3" s="38" t="s">
        <v>568</v>
      </c>
      <c r="C3" s="120">
        <v>80</v>
      </c>
      <c r="D3" s="38" t="s">
        <v>569</v>
      </c>
      <c r="E3" s="120">
        <v>20</v>
      </c>
      <c r="F3" s="38" t="s">
        <v>70</v>
      </c>
      <c r="G3" s="38" t="s">
        <v>101</v>
      </c>
    </row>
    <row r="4" spans="1:8" ht="45" x14ac:dyDescent="0.25">
      <c r="A4" s="38" t="s">
        <v>139</v>
      </c>
      <c r="B4" s="38" t="s">
        <v>570</v>
      </c>
      <c r="C4" s="120">
        <v>40</v>
      </c>
      <c r="D4" s="38" t="s">
        <v>571</v>
      </c>
      <c r="E4" s="120">
        <v>10</v>
      </c>
      <c r="F4" s="38" t="s">
        <v>73</v>
      </c>
      <c r="G4" s="38" t="s">
        <v>137</v>
      </c>
    </row>
    <row r="5" spans="1:8" ht="45" x14ac:dyDescent="0.25">
      <c r="A5" s="38" t="s">
        <v>98</v>
      </c>
      <c r="B5" s="38" t="s">
        <v>570</v>
      </c>
      <c r="C5" s="120">
        <v>40</v>
      </c>
      <c r="D5" s="38" t="s">
        <v>571</v>
      </c>
      <c r="E5" s="120">
        <v>10</v>
      </c>
      <c r="F5" s="38" t="s">
        <v>70</v>
      </c>
      <c r="G5" s="38" t="s">
        <v>99</v>
      </c>
    </row>
    <row r="6" spans="1:8" ht="60" x14ac:dyDescent="0.25">
      <c r="A6" s="38" t="s">
        <v>122</v>
      </c>
      <c r="B6" s="38" t="s">
        <v>570</v>
      </c>
      <c r="C6" s="120">
        <v>40</v>
      </c>
      <c r="D6" s="38" t="s">
        <v>569</v>
      </c>
      <c r="E6" s="120">
        <v>20</v>
      </c>
      <c r="F6" s="38" t="s">
        <v>73</v>
      </c>
      <c r="G6" s="38" t="s">
        <v>123</v>
      </c>
    </row>
    <row r="7" spans="1:8" ht="60" x14ac:dyDescent="0.25">
      <c r="A7" s="38" t="s">
        <v>72</v>
      </c>
      <c r="B7" s="38" t="s">
        <v>570</v>
      </c>
      <c r="C7" s="120">
        <v>40</v>
      </c>
      <c r="D7" s="38" t="s">
        <v>569</v>
      </c>
      <c r="E7" s="120">
        <v>20</v>
      </c>
      <c r="F7" s="38" t="s">
        <v>73</v>
      </c>
      <c r="G7" s="38" t="s">
        <v>74</v>
      </c>
    </row>
    <row r="8" spans="1:8" ht="60" x14ac:dyDescent="0.25">
      <c r="A8" s="38" t="s">
        <v>78</v>
      </c>
      <c r="B8" s="38" t="s">
        <v>570</v>
      </c>
      <c r="C8" s="120">
        <v>30</v>
      </c>
      <c r="D8" s="38" t="s">
        <v>571</v>
      </c>
      <c r="E8" s="120">
        <v>10</v>
      </c>
      <c r="F8" s="38" t="s">
        <v>70</v>
      </c>
      <c r="G8" s="38" t="s">
        <v>79</v>
      </c>
    </row>
    <row r="9" spans="1:8" ht="45" x14ac:dyDescent="0.25">
      <c r="A9" s="38" t="s">
        <v>103</v>
      </c>
      <c r="B9" s="38" t="s">
        <v>570</v>
      </c>
      <c r="C9" s="120">
        <v>30</v>
      </c>
      <c r="D9" s="38" t="s">
        <v>571</v>
      </c>
      <c r="E9" s="120">
        <v>10</v>
      </c>
      <c r="F9" s="38" t="s">
        <v>73</v>
      </c>
      <c r="G9" s="38" t="s">
        <v>101</v>
      </c>
    </row>
    <row r="10" spans="1:8" ht="45" x14ac:dyDescent="0.25">
      <c r="A10" s="38" t="s">
        <v>100</v>
      </c>
      <c r="B10" s="38" t="s">
        <v>570</v>
      </c>
      <c r="C10" s="120">
        <v>30</v>
      </c>
      <c r="D10" s="38" t="s">
        <v>571</v>
      </c>
      <c r="E10" s="120">
        <v>10</v>
      </c>
      <c r="F10" s="38" t="s">
        <v>73</v>
      </c>
      <c r="G10" s="38" t="s">
        <v>101</v>
      </c>
    </row>
    <row r="11" spans="1:8" ht="60" x14ac:dyDescent="0.25">
      <c r="A11" s="38" t="s">
        <v>107</v>
      </c>
      <c r="B11" s="38" t="s">
        <v>570</v>
      </c>
      <c r="C11" s="120">
        <v>30</v>
      </c>
      <c r="D11" s="38" t="s">
        <v>571</v>
      </c>
      <c r="E11" s="120">
        <v>10</v>
      </c>
      <c r="F11" s="38" t="s">
        <v>73</v>
      </c>
      <c r="G11" s="38" t="s">
        <v>108</v>
      </c>
    </row>
    <row r="12" spans="1:8" ht="45" x14ac:dyDescent="0.25">
      <c r="A12" s="38" t="s">
        <v>572</v>
      </c>
      <c r="B12" s="38" t="s">
        <v>570</v>
      </c>
      <c r="C12" s="120">
        <v>30</v>
      </c>
      <c r="D12" s="38" t="s">
        <v>571</v>
      </c>
      <c r="E12" s="120">
        <v>10</v>
      </c>
      <c r="F12" s="38" t="s">
        <v>73</v>
      </c>
      <c r="G12" s="38" t="s">
        <v>126</v>
      </c>
    </row>
    <row r="13" spans="1:8" ht="45" x14ac:dyDescent="0.25">
      <c r="A13" s="38" t="s">
        <v>118</v>
      </c>
      <c r="B13" s="38" t="s">
        <v>570</v>
      </c>
      <c r="C13" s="120">
        <v>30</v>
      </c>
      <c r="D13" s="38" t="s">
        <v>571</v>
      </c>
      <c r="E13" s="120">
        <v>10</v>
      </c>
      <c r="F13" s="38" t="s">
        <v>73</v>
      </c>
      <c r="G13" s="38" t="s">
        <v>119</v>
      </c>
    </row>
    <row r="14" spans="1:8" ht="45" x14ac:dyDescent="0.25">
      <c r="A14" s="38" t="s">
        <v>92</v>
      </c>
      <c r="B14" s="38" t="s">
        <v>570</v>
      </c>
      <c r="C14" s="120">
        <v>30</v>
      </c>
      <c r="D14" s="38" t="s">
        <v>570</v>
      </c>
      <c r="E14" s="120">
        <v>30</v>
      </c>
      <c r="F14" s="38" t="s">
        <v>88</v>
      </c>
      <c r="G14" s="38" t="s">
        <v>93</v>
      </c>
    </row>
    <row r="15" spans="1:8" ht="45" x14ac:dyDescent="0.25">
      <c r="A15" s="38" t="s">
        <v>134</v>
      </c>
      <c r="B15" s="38" t="s">
        <v>570</v>
      </c>
      <c r="C15" s="120">
        <v>30</v>
      </c>
      <c r="D15" s="38" t="s">
        <v>571</v>
      </c>
      <c r="E15" s="120">
        <v>10</v>
      </c>
      <c r="F15" s="38" t="s">
        <v>83</v>
      </c>
      <c r="G15" s="38" t="s">
        <v>135</v>
      </c>
    </row>
    <row r="16" spans="1:8" ht="45" x14ac:dyDescent="0.25">
      <c r="A16" s="38" t="s">
        <v>138</v>
      </c>
      <c r="B16" s="38" t="s">
        <v>570</v>
      </c>
      <c r="C16" s="120">
        <v>30</v>
      </c>
      <c r="D16" s="38" t="s">
        <v>571</v>
      </c>
      <c r="E16" s="120">
        <v>10</v>
      </c>
      <c r="F16" s="38" t="s">
        <v>73</v>
      </c>
      <c r="G16" s="38" t="s">
        <v>137</v>
      </c>
    </row>
    <row r="17" spans="1:8" ht="45" x14ac:dyDescent="0.25">
      <c r="A17" s="38" t="s">
        <v>136</v>
      </c>
      <c r="B17" s="38" t="s">
        <v>570</v>
      </c>
      <c r="C17" s="120">
        <v>30</v>
      </c>
      <c r="D17" s="38" t="s">
        <v>571</v>
      </c>
      <c r="E17" s="120">
        <v>10</v>
      </c>
      <c r="F17" s="38" t="s">
        <v>83</v>
      </c>
      <c r="G17" s="38" t="s">
        <v>137</v>
      </c>
    </row>
    <row r="18" spans="1:8" ht="60" x14ac:dyDescent="0.25">
      <c r="A18" s="38" t="s">
        <v>153</v>
      </c>
      <c r="B18" s="38" t="s">
        <v>569</v>
      </c>
      <c r="C18" s="120">
        <v>20</v>
      </c>
      <c r="D18" s="38" t="s">
        <v>571</v>
      </c>
      <c r="E18" s="120">
        <v>10</v>
      </c>
      <c r="F18" s="38" t="s">
        <v>73</v>
      </c>
      <c r="G18" s="38" t="s">
        <v>154</v>
      </c>
    </row>
    <row r="19" spans="1:8" ht="45" x14ac:dyDescent="0.25">
      <c r="A19" s="38" t="s">
        <v>96</v>
      </c>
      <c r="B19" s="38" t="s">
        <v>569</v>
      </c>
      <c r="C19" s="120">
        <v>20</v>
      </c>
      <c r="D19" s="38" t="s">
        <v>571</v>
      </c>
      <c r="E19" s="120">
        <v>10</v>
      </c>
      <c r="F19" s="38" t="s">
        <v>88</v>
      </c>
      <c r="G19" s="38" t="s">
        <v>97</v>
      </c>
    </row>
    <row r="20" spans="1:8" ht="60" x14ac:dyDescent="0.25">
      <c r="A20" s="38" t="s">
        <v>82</v>
      </c>
      <c r="B20" s="38" t="s">
        <v>569</v>
      </c>
      <c r="C20" s="120">
        <v>20</v>
      </c>
      <c r="D20" s="38" t="s">
        <v>569</v>
      </c>
      <c r="E20" s="120">
        <v>20</v>
      </c>
      <c r="F20" s="38" t="s">
        <v>83</v>
      </c>
      <c r="G20" s="38" t="s">
        <v>84</v>
      </c>
    </row>
    <row r="21" spans="1:8" ht="75" x14ac:dyDescent="0.25">
      <c r="A21" s="38" t="s">
        <v>106</v>
      </c>
      <c r="B21" s="38" t="s">
        <v>569</v>
      </c>
      <c r="C21" s="120">
        <v>20</v>
      </c>
      <c r="D21" s="38" t="s">
        <v>571</v>
      </c>
      <c r="E21" s="120">
        <v>10</v>
      </c>
      <c r="F21" s="38" t="s">
        <v>73</v>
      </c>
      <c r="G21" s="38" t="s">
        <v>86</v>
      </c>
      <c r="H21" s="119" t="s">
        <v>573</v>
      </c>
    </row>
    <row r="22" spans="1:8" ht="60" x14ac:dyDescent="0.25">
      <c r="A22" s="38" t="s">
        <v>112</v>
      </c>
      <c r="B22" s="38" t="s">
        <v>569</v>
      </c>
      <c r="C22" s="120">
        <v>20</v>
      </c>
      <c r="D22" s="38" t="s">
        <v>571</v>
      </c>
      <c r="E22" s="120">
        <v>10</v>
      </c>
      <c r="F22" s="38" t="s">
        <v>83</v>
      </c>
      <c r="G22" s="38" t="s">
        <v>113</v>
      </c>
    </row>
    <row r="23" spans="1:8" ht="60" x14ac:dyDescent="0.25">
      <c r="A23" s="38" t="s">
        <v>94</v>
      </c>
      <c r="B23" s="38" t="s">
        <v>569</v>
      </c>
      <c r="C23" s="120">
        <v>20</v>
      </c>
      <c r="D23" s="38" t="s">
        <v>569</v>
      </c>
      <c r="E23" s="120">
        <v>20</v>
      </c>
      <c r="F23" s="38" t="s">
        <v>70</v>
      </c>
      <c r="G23" s="38" t="s">
        <v>95</v>
      </c>
    </row>
    <row r="24" spans="1:8" ht="60" x14ac:dyDescent="0.25">
      <c r="A24" s="38" t="s">
        <v>87</v>
      </c>
      <c r="B24" s="38" t="s">
        <v>569</v>
      </c>
      <c r="C24" s="120">
        <v>20</v>
      </c>
      <c r="D24" s="38" t="s">
        <v>569</v>
      </c>
      <c r="E24" s="120">
        <v>20</v>
      </c>
      <c r="F24" s="38" t="s">
        <v>88</v>
      </c>
      <c r="G24" s="38" t="s">
        <v>89</v>
      </c>
    </row>
    <row r="25" spans="1:8" ht="60" x14ac:dyDescent="0.25">
      <c r="A25" s="38" t="s">
        <v>132</v>
      </c>
      <c r="B25" s="38" t="s">
        <v>569</v>
      </c>
      <c r="C25" s="120">
        <v>20</v>
      </c>
      <c r="D25" s="38" t="s">
        <v>569</v>
      </c>
      <c r="E25" s="120">
        <v>20</v>
      </c>
      <c r="F25" s="38" t="s">
        <v>83</v>
      </c>
      <c r="G25" s="38" t="s">
        <v>133</v>
      </c>
    </row>
    <row r="26" spans="1:8" ht="45" x14ac:dyDescent="0.25">
      <c r="A26" s="38" t="s">
        <v>574</v>
      </c>
      <c r="B26" s="38" t="s">
        <v>569</v>
      </c>
      <c r="C26" s="120">
        <v>20</v>
      </c>
      <c r="D26" s="38" t="s">
        <v>571</v>
      </c>
      <c r="E26" s="120">
        <v>10</v>
      </c>
      <c r="F26" s="38" t="s">
        <v>83</v>
      </c>
      <c r="G26" s="38" t="s">
        <v>575</v>
      </c>
    </row>
    <row r="27" spans="1:8" ht="60" x14ac:dyDescent="0.25">
      <c r="A27" s="38" t="s">
        <v>149</v>
      </c>
      <c r="B27" s="38" t="s">
        <v>569</v>
      </c>
      <c r="C27" s="120">
        <v>20</v>
      </c>
      <c r="D27" s="38" t="s">
        <v>571</v>
      </c>
      <c r="E27" s="120">
        <v>10</v>
      </c>
      <c r="F27" s="38" t="s">
        <v>73</v>
      </c>
      <c r="G27" s="38" t="s">
        <v>150</v>
      </c>
    </row>
    <row r="28" spans="1:8" ht="60" x14ac:dyDescent="0.25">
      <c r="A28" s="38" t="s">
        <v>90</v>
      </c>
      <c r="B28" s="38" t="s">
        <v>569</v>
      </c>
      <c r="C28" s="120">
        <v>20</v>
      </c>
      <c r="D28" s="38" t="s">
        <v>569</v>
      </c>
      <c r="E28" s="120">
        <v>20</v>
      </c>
      <c r="F28" s="38" t="s">
        <v>70</v>
      </c>
      <c r="G28" s="38" t="s">
        <v>91</v>
      </c>
    </row>
    <row r="29" spans="1:8" ht="60" x14ac:dyDescent="0.25">
      <c r="A29" s="38" t="s">
        <v>151</v>
      </c>
      <c r="B29" s="38" t="s">
        <v>569</v>
      </c>
      <c r="C29" s="120">
        <v>20</v>
      </c>
      <c r="D29" s="38" t="s">
        <v>569</v>
      </c>
      <c r="E29" s="120">
        <v>20</v>
      </c>
      <c r="F29" s="38" t="s">
        <v>73</v>
      </c>
      <c r="G29" s="38" t="s">
        <v>152</v>
      </c>
    </row>
    <row r="30" spans="1:8" ht="60" x14ac:dyDescent="0.25">
      <c r="A30" s="38" t="s">
        <v>116</v>
      </c>
      <c r="B30" s="38" t="s">
        <v>569</v>
      </c>
      <c r="C30" s="120">
        <v>20</v>
      </c>
      <c r="D30" s="38" t="s">
        <v>571</v>
      </c>
      <c r="E30" s="120">
        <v>10</v>
      </c>
      <c r="F30" s="38" t="s">
        <v>73</v>
      </c>
      <c r="G30" s="38" t="s">
        <v>117</v>
      </c>
    </row>
    <row r="31" spans="1:8" ht="45" x14ac:dyDescent="0.25">
      <c r="A31" s="38" t="s">
        <v>140</v>
      </c>
      <c r="B31" s="38" t="s">
        <v>569</v>
      </c>
      <c r="C31" s="120">
        <v>15</v>
      </c>
      <c r="D31" s="38" t="s">
        <v>571</v>
      </c>
      <c r="E31" s="120">
        <v>5</v>
      </c>
      <c r="F31" s="38" t="s">
        <v>83</v>
      </c>
      <c r="G31" s="38" t="s">
        <v>137</v>
      </c>
    </row>
    <row r="32" spans="1:8" ht="45" x14ac:dyDescent="0.25">
      <c r="A32" s="38" t="s">
        <v>130</v>
      </c>
      <c r="B32" s="38" t="s">
        <v>569</v>
      </c>
      <c r="C32" s="120">
        <v>15</v>
      </c>
      <c r="D32" s="38" t="s">
        <v>571</v>
      </c>
      <c r="E32" s="120">
        <v>5</v>
      </c>
      <c r="F32" s="38" t="s">
        <v>83</v>
      </c>
      <c r="G32" s="38" t="s">
        <v>131</v>
      </c>
    </row>
    <row r="33" spans="1:8" ht="60" x14ac:dyDescent="0.25">
      <c r="A33" s="38" t="s">
        <v>576</v>
      </c>
      <c r="B33" s="38" t="s">
        <v>571</v>
      </c>
      <c r="C33" s="120">
        <v>10</v>
      </c>
      <c r="D33" s="38" t="s">
        <v>571</v>
      </c>
      <c r="E33" s="120">
        <v>5</v>
      </c>
      <c r="F33" s="38" t="s">
        <v>73</v>
      </c>
      <c r="G33" s="38" t="s">
        <v>109</v>
      </c>
    </row>
    <row r="34" spans="1:8" ht="45" x14ac:dyDescent="0.25">
      <c r="A34" s="38" t="s">
        <v>128</v>
      </c>
      <c r="B34" s="38" t="s">
        <v>571</v>
      </c>
      <c r="C34" s="120">
        <v>10</v>
      </c>
      <c r="D34" s="38" t="s">
        <v>571</v>
      </c>
      <c r="E34" s="120">
        <v>10</v>
      </c>
      <c r="F34" s="38" t="s">
        <v>83</v>
      </c>
      <c r="G34" s="38" t="s">
        <v>129</v>
      </c>
    </row>
    <row r="35" spans="1:8" ht="45" x14ac:dyDescent="0.25">
      <c r="A35" s="38" t="s">
        <v>80</v>
      </c>
      <c r="B35" s="38" t="s">
        <v>571</v>
      </c>
      <c r="C35" s="120">
        <v>10</v>
      </c>
      <c r="D35" s="38" t="s">
        <v>571</v>
      </c>
      <c r="E35" s="120">
        <v>5</v>
      </c>
      <c r="F35" s="38" t="s">
        <v>73</v>
      </c>
      <c r="G35" s="38" t="s">
        <v>81</v>
      </c>
    </row>
    <row r="36" spans="1:8" ht="45" x14ac:dyDescent="0.25">
      <c r="A36" s="38" t="s">
        <v>85</v>
      </c>
      <c r="B36" s="38" t="s">
        <v>571</v>
      </c>
      <c r="C36" s="120">
        <v>10</v>
      </c>
      <c r="D36" s="38" t="s">
        <v>571</v>
      </c>
      <c r="E36" s="120">
        <v>5</v>
      </c>
      <c r="F36" s="38" t="s">
        <v>83</v>
      </c>
      <c r="G36" s="38" t="s">
        <v>86</v>
      </c>
    </row>
    <row r="37" spans="1:8" ht="75" x14ac:dyDescent="0.25">
      <c r="A37" s="38" t="s">
        <v>104</v>
      </c>
      <c r="B37" s="38" t="s">
        <v>571</v>
      </c>
      <c r="C37" s="120">
        <v>10</v>
      </c>
      <c r="D37" s="38" t="s">
        <v>571</v>
      </c>
      <c r="E37" s="120">
        <v>5</v>
      </c>
      <c r="F37" s="38" t="s">
        <v>83</v>
      </c>
      <c r="G37" s="38" t="s">
        <v>105</v>
      </c>
      <c r="H37" s="119" t="s">
        <v>577</v>
      </c>
    </row>
    <row r="38" spans="1:8" ht="45" x14ac:dyDescent="0.25">
      <c r="A38" s="38" t="s">
        <v>127</v>
      </c>
      <c r="B38" s="38" t="s">
        <v>571</v>
      </c>
      <c r="C38" s="120">
        <v>10</v>
      </c>
      <c r="D38" s="38" t="s">
        <v>571</v>
      </c>
      <c r="E38" s="120">
        <v>10</v>
      </c>
      <c r="F38" s="38" t="s">
        <v>83</v>
      </c>
      <c r="G38" s="38" t="s">
        <v>115</v>
      </c>
    </row>
    <row r="39" spans="1:8" ht="45" x14ac:dyDescent="0.25">
      <c r="A39" s="38" t="s">
        <v>114</v>
      </c>
      <c r="B39" s="38" t="s">
        <v>571</v>
      </c>
      <c r="C39" s="120">
        <v>10</v>
      </c>
      <c r="D39" s="38" t="s">
        <v>571</v>
      </c>
      <c r="E39" s="120">
        <v>10</v>
      </c>
      <c r="F39" s="38" t="s">
        <v>83</v>
      </c>
      <c r="G39" s="38" t="s">
        <v>115</v>
      </c>
    </row>
    <row r="40" spans="1:8" ht="45" x14ac:dyDescent="0.25">
      <c r="A40" s="38" t="s">
        <v>124</v>
      </c>
      <c r="B40" s="38" t="s">
        <v>571</v>
      </c>
      <c r="C40" s="120">
        <v>10</v>
      </c>
      <c r="D40" s="38" t="s">
        <v>571</v>
      </c>
      <c r="E40" s="120">
        <v>10</v>
      </c>
      <c r="F40" s="38" t="s">
        <v>73</v>
      </c>
      <c r="G40" s="38" t="s">
        <v>125</v>
      </c>
    </row>
    <row r="41" spans="1:8" ht="45" x14ac:dyDescent="0.25">
      <c r="A41" s="38" t="s">
        <v>578</v>
      </c>
      <c r="B41" s="38" t="s">
        <v>571</v>
      </c>
      <c r="C41" s="120">
        <v>10</v>
      </c>
      <c r="D41" s="38" t="s">
        <v>571</v>
      </c>
      <c r="E41" s="120">
        <v>5</v>
      </c>
      <c r="F41" s="38" t="s">
        <v>83</v>
      </c>
      <c r="G41" s="38" t="s">
        <v>575</v>
      </c>
    </row>
    <row r="42" spans="1:8" ht="45" x14ac:dyDescent="0.25">
      <c r="A42" s="38" t="s">
        <v>120</v>
      </c>
      <c r="B42" s="38" t="s">
        <v>571</v>
      </c>
      <c r="C42" s="120">
        <v>10</v>
      </c>
      <c r="D42" s="38" t="s">
        <v>571</v>
      </c>
      <c r="E42" s="120">
        <v>5</v>
      </c>
      <c r="F42" s="38" t="s">
        <v>83</v>
      </c>
      <c r="G42" s="38" t="s">
        <v>121</v>
      </c>
    </row>
    <row r="43" spans="1:8" ht="45" x14ac:dyDescent="0.25">
      <c r="A43" s="38" t="s">
        <v>148</v>
      </c>
      <c r="B43" s="38" t="s">
        <v>571</v>
      </c>
      <c r="C43" s="120">
        <v>10</v>
      </c>
      <c r="D43" s="38" t="s">
        <v>571</v>
      </c>
      <c r="E43" s="120">
        <v>10</v>
      </c>
      <c r="F43" s="38" t="s">
        <v>83</v>
      </c>
      <c r="G43" s="38" t="s">
        <v>147</v>
      </c>
    </row>
    <row r="44" spans="1:8" ht="45" x14ac:dyDescent="0.25">
      <c r="A44" s="38" t="s">
        <v>146</v>
      </c>
      <c r="B44" s="38" t="s">
        <v>571</v>
      </c>
      <c r="C44" s="120">
        <v>10</v>
      </c>
      <c r="D44" s="38" t="s">
        <v>571</v>
      </c>
      <c r="E44" s="120">
        <v>10</v>
      </c>
      <c r="F44" s="38" t="s">
        <v>83</v>
      </c>
      <c r="G44" s="38" t="s">
        <v>147</v>
      </c>
    </row>
    <row r="45" spans="1:8" ht="45" x14ac:dyDescent="0.25">
      <c r="A45" s="38" t="s">
        <v>141</v>
      </c>
      <c r="B45" s="38" t="s">
        <v>571</v>
      </c>
      <c r="C45" s="120">
        <v>10</v>
      </c>
      <c r="D45" s="38" t="s">
        <v>571</v>
      </c>
      <c r="E45" s="120">
        <v>10</v>
      </c>
      <c r="F45" s="38" t="s">
        <v>73</v>
      </c>
      <c r="G45" s="38" t="s">
        <v>142</v>
      </c>
    </row>
    <row r="46" spans="1:8" ht="45" x14ac:dyDescent="0.25">
      <c r="A46" s="38" t="s">
        <v>110</v>
      </c>
      <c r="B46" s="38" t="s">
        <v>571</v>
      </c>
      <c r="C46" s="120">
        <v>5</v>
      </c>
      <c r="D46" s="38" t="s">
        <v>571</v>
      </c>
      <c r="E46" s="120">
        <v>5</v>
      </c>
      <c r="F46" s="38" t="s">
        <v>83</v>
      </c>
      <c r="G46" s="38" t="s">
        <v>111</v>
      </c>
    </row>
    <row r="47" spans="1:8" ht="45" x14ac:dyDescent="0.25">
      <c r="A47" s="38" t="s">
        <v>143</v>
      </c>
      <c r="B47" s="38" t="s">
        <v>571</v>
      </c>
      <c r="C47" s="120">
        <v>5</v>
      </c>
      <c r="D47" s="38" t="s">
        <v>571</v>
      </c>
      <c r="E47" s="120">
        <v>5</v>
      </c>
      <c r="F47" s="38" t="s">
        <v>144</v>
      </c>
      <c r="G47" s="38" t="s">
        <v>145</v>
      </c>
    </row>
    <row r="48" spans="1:8" ht="45" x14ac:dyDescent="0.25">
      <c r="A48" s="38" t="s">
        <v>75</v>
      </c>
      <c r="B48" s="38" t="s">
        <v>571</v>
      </c>
      <c r="C48" s="120">
        <v>5</v>
      </c>
      <c r="D48" s="38" t="s">
        <v>571</v>
      </c>
      <c r="E48" s="120">
        <v>5</v>
      </c>
      <c r="F48" s="38" t="s">
        <v>76</v>
      </c>
      <c r="G48" s="38" t="s">
        <v>77</v>
      </c>
    </row>
    <row r="50" spans="1:2" x14ac:dyDescent="0.25">
      <c r="A50" s="119" t="s">
        <v>581</v>
      </c>
      <c r="B50" s="119">
        <f>COUNTA(B2:B48)</f>
        <v>47</v>
      </c>
    </row>
    <row r="51" spans="1:2" x14ac:dyDescent="0.25">
      <c r="A51" s="119" t="s">
        <v>430</v>
      </c>
      <c r="B51" s="119">
        <f>AVERAGE(Tabla6[R.INH])</f>
        <v>22.446808510638299</v>
      </c>
    </row>
    <row r="52" spans="1:2" x14ac:dyDescent="0.25">
      <c r="A52" s="119" t="s">
        <v>431</v>
      </c>
      <c r="B52" s="119">
        <f>AVERAGE(Tabla6[R.RES])</f>
        <v>11.382978723404255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D2D3A-9576-42BC-A9F5-DFB2A9864017}">
  <dimension ref="A1:I100"/>
  <sheetViews>
    <sheetView workbookViewId="0">
      <pane ySplit="1" topLeftCell="A2" activePane="bottomLeft" state="frozen"/>
      <selection pane="bottomLeft" activeCell="A2" sqref="A2"/>
    </sheetView>
  </sheetViews>
  <sheetFormatPr baseColWidth="10" defaultRowHeight="15" x14ac:dyDescent="0.25"/>
  <cols>
    <col min="1" max="1" width="81.7109375" style="119" customWidth="1"/>
    <col min="2" max="2" width="37.140625" style="119" customWidth="1"/>
    <col min="3" max="3" width="9.5703125" style="119" customWidth="1"/>
    <col min="4" max="4" width="15.5703125" style="119" customWidth="1"/>
    <col min="5" max="5" width="11.140625" style="119" customWidth="1"/>
    <col min="6" max="6" width="9.7109375" style="119" bestFit="1" customWidth="1"/>
    <col min="7" max="7" width="9.28515625" style="119" bestFit="1" customWidth="1"/>
    <col min="8" max="8" width="99" style="119" customWidth="1"/>
    <col min="9" max="9" width="104.7109375" style="119" customWidth="1"/>
    <col min="10" max="256" width="9.140625" style="119" customWidth="1"/>
    <col min="257" max="257" width="81.7109375" style="119" customWidth="1"/>
    <col min="258" max="258" width="37.140625" style="119" customWidth="1"/>
    <col min="259" max="259" width="9.5703125" style="119" customWidth="1"/>
    <col min="260" max="260" width="15.5703125" style="119" customWidth="1"/>
    <col min="261" max="261" width="11.140625" style="119" customWidth="1"/>
    <col min="262" max="262" width="9.7109375" style="119" bestFit="1" customWidth="1"/>
    <col min="263" max="263" width="9.28515625" style="119" bestFit="1" customWidth="1"/>
    <col min="264" max="264" width="99" style="119" customWidth="1"/>
    <col min="265" max="265" width="104.7109375" style="119" customWidth="1"/>
    <col min="266" max="512" width="9.140625" style="119" customWidth="1"/>
    <col min="513" max="513" width="81.7109375" style="119" customWidth="1"/>
    <col min="514" max="514" width="37.140625" style="119" customWidth="1"/>
    <col min="515" max="515" width="9.5703125" style="119" customWidth="1"/>
    <col min="516" max="516" width="15.5703125" style="119" customWidth="1"/>
    <col min="517" max="517" width="11.140625" style="119" customWidth="1"/>
    <col min="518" max="518" width="9.7109375" style="119" bestFit="1" customWidth="1"/>
    <col min="519" max="519" width="9.28515625" style="119" bestFit="1" customWidth="1"/>
    <col min="520" max="520" width="99" style="119" customWidth="1"/>
    <col min="521" max="521" width="104.7109375" style="119" customWidth="1"/>
    <col min="522" max="768" width="9.140625" style="119" customWidth="1"/>
    <col min="769" max="769" width="81.7109375" style="119" customWidth="1"/>
    <col min="770" max="770" width="37.140625" style="119" customWidth="1"/>
    <col min="771" max="771" width="9.5703125" style="119" customWidth="1"/>
    <col min="772" max="772" width="15.5703125" style="119" customWidth="1"/>
    <col min="773" max="773" width="11.140625" style="119" customWidth="1"/>
    <col min="774" max="774" width="9.7109375" style="119" bestFit="1" customWidth="1"/>
    <col min="775" max="775" width="9.28515625" style="119" bestFit="1" customWidth="1"/>
    <col min="776" max="776" width="99" style="119" customWidth="1"/>
    <col min="777" max="777" width="104.7109375" style="119" customWidth="1"/>
    <col min="778" max="1024" width="9.140625" style="119" customWidth="1"/>
    <col min="1025" max="1025" width="81.7109375" style="119" customWidth="1"/>
    <col min="1026" max="1026" width="37.140625" style="119" customWidth="1"/>
    <col min="1027" max="1027" width="9.5703125" style="119" customWidth="1"/>
    <col min="1028" max="1028" width="15.5703125" style="119" customWidth="1"/>
    <col min="1029" max="1029" width="11.140625" style="119" customWidth="1"/>
    <col min="1030" max="1030" width="9.7109375" style="119" bestFit="1" customWidth="1"/>
    <col min="1031" max="1031" width="9.28515625" style="119" bestFit="1" customWidth="1"/>
    <col min="1032" max="1032" width="99" style="119" customWidth="1"/>
    <col min="1033" max="1033" width="104.7109375" style="119" customWidth="1"/>
    <col min="1034" max="1280" width="9.140625" style="119" customWidth="1"/>
    <col min="1281" max="1281" width="81.7109375" style="119" customWidth="1"/>
    <col min="1282" max="1282" width="37.140625" style="119" customWidth="1"/>
    <col min="1283" max="1283" width="9.5703125" style="119" customWidth="1"/>
    <col min="1284" max="1284" width="15.5703125" style="119" customWidth="1"/>
    <col min="1285" max="1285" width="11.140625" style="119" customWidth="1"/>
    <col min="1286" max="1286" width="9.7109375" style="119" bestFit="1" customWidth="1"/>
    <col min="1287" max="1287" width="9.28515625" style="119" bestFit="1" customWidth="1"/>
    <col min="1288" max="1288" width="99" style="119" customWidth="1"/>
    <col min="1289" max="1289" width="104.7109375" style="119" customWidth="1"/>
    <col min="1290" max="1536" width="9.140625" style="119" customWidth="1"/>
    <col min="1537" max="1537" width="81.7109375" style="119" customWidth="1"/>
    <col min="1538" max="1538" width="37.140625" style="119" customWidth="1"/>
    <col min="1539" max="1539" width="9.5703125" style="119" customWidth="1"/>
    <col min="1540" max="1540" width="15.5703125" style="119" customWidth="1"/>
    <col min="1541" max="1541" width="11.140625" style="119" customWidth="1"/>
    <col min="1542" max="1542" width="9.7109375" style="119" bestFit="1" customWidth="1"/>
    <col min="1543" max="1543" width="9.28515625" style="119" bestFit="1" customWidth="1"/>
    <col min="1544" max="1544" width="99" style="119" customWidth="1"/>
    <col min="1545" max="1545" width="104.7109375" style="119" customWidth="1"/>
    <col min="1546" max="1792" width="9.140625" style="119" customWidth="1"/>
    <col min="1793" max="1793" width="81.7109375" style="119" customWidth="1"/>
    <col min="1794" max="1794" width="37.140625" style="119" customWidth="1"/>
    <col min="1795" max="1795" width="9.5703125" style="119" customWidth="1"/>
    <col min="1796" max="1796" width="15.5703125" style="119" customWidth="1"/>
    <col min="1797" max="1797" width="11.140625" style="119" customWidth="1"/>
    <col min="1798" max="1798" width="9.7109375" style="119" bestFit="1" customWidth="1"/>
    <col min="1799" max="1799" width="9.28515625" style="119" bestFit="1" customWidth="1"/>
    <col min="1800" max="1800" width="99" style="119" customWidth="1"/>
    <col min="1801" max="1801" width="104.7109375" style="119" customWidth="1"/>
    <col min="1802" max="2048" width="9.140625" style="119" customWidth="1"/>
    <col min="2049" max="2049" width="81.7109375" style="119" customWidth="1"/>
    <col min="2050" max="2050" width="37.140625" style="119" customWidth="1"/>
    <col min="2051" max="2051" width="9.5703125" style="119" customWidth="1"/>
    <col min="2052" max="2052" width="15.5703125" style="119" customWidth="1"/>
    <col min="2053" max="2053" width="11.140625" style="119" customWidth="1"/>
    <col min="2054" max="2054" width="9.7109375" style="119" bestFit="1" customWidth="1"/>
    <col min="2055" max="2055" width="9.28515625" style="119" bestFit="1" customWidth="1"/>
    <col min="2056" max="2056" width="99" style="119" customWidth="1"/>
    <col min="2057" max="2057" width="104.7109375" style="119" customWidth="1"/>
    <col min="2058" max="2304" width="9.140625" style="119" customWidth="1"/>
    <col min="2305" max="2305" width="81.7109375" style="119" customWidth="1"/>
    <col min="2306" max="2306" width="37.140625" style="119" customWidth="1"/>
    <col min="2307" max="2307" width="9.5703125" style="119" customWidth="1"/>
    <col min="2308" max="2308" width="15.5703125" style="119" customWidth="1"/>
    <col min="2309" max="2309" width="11.140625" style="119" customWidth="1"/>
    <col min="2310" max="2310" width="9.7109375" style="119" bestFit="1" customWidth="1"/>
    <col min="2311" max="2311" width="9.28515625" style="119" bestFit="1" customWidth="1"/>
    <col min="2312" max="2312" width="99" style="119" customWidth="1"/>
    <col min="2313" max="2313" width="104.7109375" style="119" customWidth="1"/>
    <col min="2314" max="2560" width="9.140625" style="119" customWidth="1"/>
    <col min="2561" max="2561" width="81.7109375" style="119" customWidth="1"/>
    <col min="2562" max="2562" width="37.140625" style="119" customWidth="1"/>
    <col min="2563" max="2563" width="9.5703125" style="119" customWidth="1"/>
    <col min="2564" max="2564" width="15.5703125" style="119" customWidth="1"/>
    <col min="2565" max="2565" width="11.140625" style="119" customWidth="1"/>
    <col min="2566" max="2566" width="9.7109375" style="119" bestFit="1" customWidth="1"/>
    <col min="2567" max="2567" width="9.28515625" style="119" bestFit="1" customWidth="1"/>
    <col min="2568" max="2568" width="99" style="119" customWidth="1"/>
    <col min="2569" max="2569" width="104.7109375" style="119" customWidth="1"/>
    <col min="2570" max="2816" width="9.140625" style="119" customWidth="1"/>
    <col min="2817" max="2817" width="81.7109375" style="119" customWidth="1"/>
    <col min="2818" max="2818" width="37.140625" style="119" customWidth="1"/>
    <col min="2819" max="2819" width="9.5703125" style="119" customWidth="1"/>
    <col min="2820" max="2820" width="15.5703125" style="119" customWidth="1"/>
    <col min="2821" max="2821" width="11.140625" style="119" customWidth="1"/>
    <col min="2822" max="2822" width="9.7109375" style="119" bestFit="1" customWidth="1"/>
    <col min="2823" max="2823" width="9.28515625" style="119" bestFit="1" customWidth="1"/>
    <col min="2824" max="2824" width="99" style="119" customWidth="1"/>
    <col min="2825" max="2825" width="104.7109375" style="119" customWidth="1"/>
    <col min="2826" max="3072" width="9.140625" style="119" customWidth="1"/>
    <col min="3073" max="3073" width="81.7109375" style="119" customWidth="1"/>
    <col min="3074" max="3074" width="37.140625" style="119" customWidth="1"/>
    <col min="3075" max="3075" width="9.5703125" style="119" customWidth="1"/>
    <col min="3076" max="3076" width="15.5703125" style="119" customWidth="1"/>
    <col min="3077" max="3077" width="11.140625" style="119" customWidth="1"/>
    <col min="3078" max="3078" width="9.7109375" style="119" bestFit="1" customWidth="1"/>
    <col min="3079" max="3079" width="9.28515625" style="119" bestFit="1" customWidth="1"/>
    <col min="3080" max="3080" width="99" style="119" customWidth="1"/>
    <col min="3081" max="3081" width="104.7109375" style="119" customWidth="1"/>
    <col min="3082" max="3328" width="9.140625" style="119" customWidth="1"/>
    <col min="3329" max="3329" width="81.7109375" style="119" customWidth="1"/>
    <col min="3330" max="3330" width="37.140625" style="119" customWidth="1"/>
    <col min="3331" max="3331" width="9.5703125" style="119" customWidth="1"/>
    <col min="3332" max="3332" width="15.5703125" style="119" customWidth="1"/>
    <col min="3333" max="3333" width="11.140625" style="119" customWidth="1"/>
    <col min="3334" max="3334" width="9.7109375" style="119" bestFit="1" customWidth="1"/>
    <col min="3335" max="3335" width="9.28515625" style="119" bestFit="1" customWidth="1"/>
    <col min="3336" max="3336" width="99" style="119" customWidth="1"/>
    <col min="3337" max="3337" width="104.7109375" style="119" customWidth="1"/>
    <col min="3338" max="3584" width="9.140625" style="119" customWidth="1"/>
    <col min="3585" max="3585" width="81.7109375" style="119" customWidth="1"/>
    <col min="3586" max="3586" width="37.140625" style="119" customWidth="1"/>
    <col min="3587" max="3587" width="9.5703125" style="119" customWidth="1"/>
    <col min="3588" max="3588" width="15.5703125" style="119" customWidth="1"/>
    <col min="3589" max="3589" width="11.140625" style="119" customWidth="1"/>
    <col min="3590" max="3590" width="9.7109375" style="119" bestFit="1" customWidth="1"/>
    <col min="3591" max="3591" width="9.28515625" style="119" bestFit="1" customWidth="1"/>
    <col min="3592" max="3592" width="99" style="119" customWidth="1"/>
    <col min="3593" max="3593" width="104.7109375" style="119" customWidth="1"/>
    <col min="3594" max="3840" width="9.140625" style="119" customWidth="1"/>
    <col min="3841" max="3841" width="81.7109375" style="119" customWidth="1"/>
    <col min="3842" max="3842" width="37.140625" style="119" customWidth="1"/>
    <col min="3843" max="3843" width="9.5703125" style="119" customWidth="1"/>
    <col min="3844" max="3844" width="15.5703125" style="119" customWidth="1"/>
    <col min="3845" max="3845" width="11.140625" style="119" customWidth="1"/>
    <col min="3846" max="3846" width="9.7109375" style="119" bestFit="1" customWidth="1"/>
    <col min="3847" max="3847" width="9.28515625" style="119" bestFit="1" customWidth="1"/>
    <col min="3848" max="3848" width="99" style="119" customWidth="1"/>
    <col min="3849" max="3849" width="104.7109375" style="119" customWidth="1"/>
    <col min="3850" max="4096" width="9.140625" style="119" customWidth="1"/>
    <col min="4097" max="4097" width="81.7109375" style="119" customWidth="1"/>
    <col min="4098" max="4098" width="37.140625" style="119" customWidth="1"/>
    <col min="4099" max="4099" width="9.5703125" style="119" customWidth="1"/>
    <col min="4100" max="4100" width="15.5703125" style="119" customWidth="1"/>
    <col min="4101" max="4101" width="11.140625" style="119" customWidth="1"/>
    <col min="4102" max="4102" width="9.7109375" style="119" bestFit="1" customWidth="1"/>
    <col min="4103" max="4103" width="9.28515625" style="119" bestFit="1" customWidth="1"/>
    <col min="4104" max="4104" width="99" style="119" customWidth="1"/>
    <col min="4105" max="4105" width="104.7109375" style="119" customWidth="1"/>
    <col min="4106" max="4352" width="9.140625" style="119" customWidth="1"/>
    <col min="4353" max="4353" width="81.7109375" style="119" customWidth="1"/>
    <col min="4354" max="4354" width="37.140625" style="119" customWidth="1"/>
    <col min="4355" max="4355" width="9.5703125" style="119" customWidth="1"/>
    <col min="4356" max="4356" width="15.5703125" style="119" customWidth="1"/>
    <col min="4357" max="4357" width="11.140625" style="119" customWidth="1"/>
    <col min="4358" max="4358" width="9.7109375" style="119" bestFit="1" customWidth="1"/>
    <col min="4359" max="4359" width="9.28515625" style="119" bestFit="1" customWidth="1"/>
    <col min="4360" max="4360" width="99" style="119" customWidth="1"/>
    <col min="4361" max="4361" width="104.7109375" style="119" customWidth="1"/>
    <col min="4362" max="4608" width="9.140625" style="119" customWidth="1"/>
    <col min="4609" max="4609" width="81.7109375" style="119" customWidth="1"/>
    <col min="4610" max="4610" width="37.140625" style="119" customWidth="1"/>
    <col min="4611" max="4611" width="9.5703125" style="119" customWidth="1"/>
    <col min="4612" max="4612" width="15.5703125" style="119" customWidth="1"/>
    <col min="4613" max="4613" width="11.140625" style="119" customWidth="1"/>
    <col min="4614" max="4614" width="9.7109375" style="119" bestFit="1" customWidth="1"/>
    <col min="4615" max="4615" width="9.28515625" style="119" bestFit="1" customWidth="1"/>
    <col min="4616" max="4616" width="99" style="119" customWidth="1"/>
    <col min="4617" max="4617" width="104.7109375" style="119" customWidth="1"/>
    <col min="4618" max="4864" width="9.140625" style="119" customWidth="1"/>
    <col min="4865" max="4865" width="81.7109375" style="119" customWidth="1"/>
    <col min="4866" max="4866" width="37.140625" style="119" customWidth="1"/>
    <col min="4867" max="4867" width="9.5703125" style="119" customWidth="1"/>
    <col min="4868" max="4868" width="15.5703125" style="119" customWidth="1"/>
    <col min="4869" max="4869" width="11.140625" style="119" customWidth="1"/>
    <col min="4870" max="4870" width="9.7109375" style="119" bestFit="1" customWidth="1"/>
    <col min="4871" max="4871" width="9.28515625" style="119" bestFit="1" customWidth="1"/>
    <col min="4872" max="4872" width="99" style="119" customWidth="1"/>
    <col min="4873" max="4873" width="104.7109375" style="119" customWidth="1"/>
    <col min="4874" max="5120" width="9.140625" style="119" customWidth="1"/>
    <col min="5121" max="5121" width="81.7109375" style="119" customWidth="1"/>
    <col min="5122" max="5122" width="37.140625" style="119" customWidth="1"/>
    <col min="5123" max="5123" width="9.5703125" style="119" customWidth="1"/>
    <col min="5124" max="5124" width="15.5703125" style="119" customWidth="1"/>
    <col min="5125" max="5125" width="11.140625" style="119" customWidth="1"/>
    <col min="5126" max="5126" width="9.7109375" style="119" bestFit="1" customWidth="1"/>
    <col min="5127" max="5127" width="9.28515625" style="119" bestFit="1" customWidth="1"/>
    <col min="5128" max="5128" width="99" style="119" customWidth="1"/>
    <col min="5129" max="5129" width="104.7109375" style="119" customWidth="1"/>
    <col min="5130" max="5376" width="9.140625" style="119" customWidth="1"/>
    <col min="5377" max="5377" width="81.7109375" style="119" customWidth="1"/>
    <col min="5378" max="5378" width="37.140625" style="119" customWidth="1"/>
    <col min="5379" max="5379" width="9.5703125" style="119" customWidth="1"/>
    <col min="5380" max="5380" width="15.5703125" style="119" customWidth="1"/>
    <col min="5381" max="5381" width="11.140625" style="119" customWidth="1"/>
    <col min="5382" max="5382" width="9.7109375" style="119" bestFit="1" customWidth="1"/>
    <col min="5383" max="5383" width="9.28515625" style="119" bestFit="1" customWidth="1"/>
    <col min="5384" max="5384" width="99" style="119" customWidth="1"/>
    <col min="5385" max="5385" width="104.7109375" style="119" customWidth="1"/>
    <col min="5386" max="5632" width="9.140625" style="119" customWidth="1"/>
    <col min="5633" max="5633" width="81.7109375" style="119" customWidth="1"/>
    <col min="5634" max="5634" width="37.140625" style="119" customWidth="1"/>
    <col min="5635" max="5635" width="9.5703125" style="119" customWidth="1"/>
    <col min="5636" max="5636" width="15.5703125" style="119" customWidth="1"/>
    <col min="5637" max="5637" width="11.140625" style="119" customWidth="1"/>
    <col min="5638" max="5638" width="9.7109375" style="119" bestFit="1" customWidth="1"/>
    <col min="5639" max="5639" width="9.28515625" style="119" bestFit="1" customWidth="1"/>
    <col min="5640" max="5640" width="99" style="119" customWidth="1"/>
    <col min="5641" max="5641" width="104.7109375" style="119" customWidth="1"/>
    <col min="5642" max="5888" width="9.140625" style="119" customWidth="1"/>
    <col min="5889" max="5889" width="81.7109375" style="119" customWidth="1"/>
    <col min="5890" max="5890" width="37.140625" style="119" customWidth="1"/>
    <col min="5891" max="5891" width="9.5703125" style="119" customWidth="1"/>
    <col min="5892" max="5892" width="15.5703125" style="119" customWidth="1"/>
    <col min="5893" max="5893" width="11.140625" style="119" customWidth="1"/>
    <col min="5894" max="5894" width="9.7109375" style="119" bestFit="1" customWidth="1"/>
    <col min="5895" max="5895" width="9.28515625" style="119" bestFit="1" customWidth="1"/>
    <col min="5896" max="5896" width="99" style="119" customWidth="1"/>
    <col min="5897" max="5897" width="104.7109375" style="119" customWidth="1"/>
    <col min="5898" max="6144" width="9.140625" style="119" customWidth="1"/>
    <col min="6145" max="6145" width="81.7109375" style="119" customWidth="1"/>
    <col min="6146" max="6146" width="37.140625" style="119" customWidth="1"/>
    <col min="6147" max="6147" width="9.5703125" style="119" customWidth="1"/>
    <col min="6148" max="6148" width="15.5703125" style="119" customWidth="1"/>
    <col min="6149" max="6149" width="11.140625" style="119" customWidth="1"/>
    <col min="6150" max="6150" width="9.7109375" style="119" bestFit="1" customWidth="1"/>
    <col min="6151" max="6151" width="9.28515625" style="119" bestFit="1" customWidth="1"/>
    <col min="6152" max="6152" width="99" style="119" customWidth="1"/>
    <col min="6153" max="6153" width="104.7109375" style="119" customWidth="1"/>
    <col min="6154" max="6400" width="9.140625" style="119" customWidth="1"/>
    <col min="6401" max="6401" width="81.7109375" style="119" customWidth="1"/>
    <col min="6402" max="6402" width="37.140625" style="119" customWidth="1"/>
    <col min="6403" max="6403" width="9.5703125" style="119" customWidth="1"/>
    <col min="6404" max="6404" width="15.5703125" style="119" customWidth="1"/>
    <col min="6405" max="6405" width="11.140625" style="119" customWidth="1"/>
    <col min="6406" max="6406" width="9.7109375" style="119" bestFit="1" customWidth="1"/>
    <col min="6407" max="6407" width="9.28515625" style="119" bestFit="1" customWidth="1"/>
    <col min="6408" max="6408" width="99" style="119" customWidth="1"/>
    <col min="6409" max="6409" width="104.7109375" style="119" customWidth="1"/>
    <col min="6410" max="6656" width="9.140625" style="119" customWidth="1"/>
    <col min="6657" max="6657" width="81.7109375" style="119" customWidth="1"/>
    <col min="6658" max="6658" width="37.140625" style="119" customWidth="1"/>
    <col min="6659" max="6659" width="9.5703125" style="119" customWidth="1"/>
    <col min="6660" max="6660" width="15.5703125" style="119" customWidth="1"/>
    <col min="6661" max="6661" width="11.140625" style="119" customWidth="1"/>
    <col min="6662" max="6662" width="9.7109375" style="119" bestFit="1" customWidth="1"/>
    <col min="6663" max="6663" width="9.28515625" style="119" bestFit="1" customWidth="1"/>
    <col min="6664" max="6664" width="99" style="119" customWidth="1"/>
    <col min="6665" max="6665" width="104.7109375" style="119" customWidth="1"/>
    <col min="6666" max="6912" width="9.140625" style="119" customWidth="1"/>
    <col min="6913" max="6913" width="81.7109375" style="119" customWidth="1"/>
    <col min="6914" max="6914" width="37.140625" style="119" customWidth="1"/>
    <col min="6915" max="6915" width="9.5703125" style="119" customWidth="1"/>
    <col min="6916" max="6916" width="15.5703125" style="119" customWidth="1"/>
    <col min="6917" max="6917" width="11.140625" style="119" customWidth="1"/>
    <col min="6918" max="6918" width="9.7109375" style="119" bestFit="1" customWidth="1"/>
    <col min="6919" max="6919" width="9.28515625" style="119" bestFit="1" customWidth="1"/>
    <col min="6920" max="6920" width="99" style="119" customWidth="1"/>
    <col min="6921" max="6921" width="104.7109375" style="119" customWidth="1"/>
    <col min="6922" max="7168" width="9.140625" style="119" customWidth="1"/>
    <col min="7169" max="7169" width="81.7109375" style="119" customWidth="1"/>
    <col min="7170" max="7170" width="37.140625" style="119" customWidth="1"/>
    <col min="7171" max="7171" width="9.5703125" style="119" customWidth="1"/>
    <col min="7172" max="7172" width="15.5703125" style="119" customWidth="1"/>
    <col min="7173" max="7173" width="11.140625" style="119" customWidth="1"/>
    <col min="7174" max="7174" width="9.7109375" style="119" bestFit="1" customWidth="1"/>
    <col min="7175" max="7175" width="9.28515625" style="119" bestFit="1" customWidth="1"/>
    <col min="7176" max="7176" width="99" style="119" customWidth="1"/>
    <col min="7177" max="7177" width="104.7109375" style="119" customWidth="1"/>
    <col min="7178" max="7424" width="9.140625" style="119" customWidth="1"/>
    <col min="7425" max="7425" width="81.7109375" style="119" customWidth="1"/>
    <col min="7426" max="7426" width="37.140625" style="119" customWidth="1"/>
    <col min="7427" max="7427" width="9.5703125" style="119" customWidth="1"/>
    <col min="7428" max="7428" width="15.5703125" style="119" customWidth="1"/>
    <col min="7429" max="7429" width="11.140625" style="119" customWidth="1"/>
    <col min="7430" max="7430" width="9.7109375" style="119" bestFit="1" customWidth="1"/>
    <col min="7431" max="7431" width="9.28515625" style="119" bestFit="1" customWidth="1"/>
    <col min="7432" max="7432" width="99" style="119" customWidth="1"/>
    <col min="7433" max="7433" width="104.7109375" style="119" customWidth="1"/>
    <col min="7434" max="7680" width="9.140625" style="119" customWidth="1"/>
    <col min="7681" max="7681" width="81.7109375" style="119" customWidth="1"/>
    <col min="7682" max="7682" width="37.140625" style="119" customWidth="1"/>
    <col min="7683" max="7683" width="9.5703125" style="119" customWidth="1"/>
    <col min="7684" max="7684" width="15.5703125" style="119" customWidth="1"/>
    <col min="7685" max="7685" width="11.140625" style="119" customWidth="1"/>
    <col min="7686" max="7686" width="9.7109375" style="119" bestFit="1" customWidth="1"/>
    <col min="7687" max="7687" width="9.28515625" style="119" bestFit="1" customWidth="1"/>
    <col min="7688" max="7688" width="99" style="119" customWidth="1"/>
    <col min="7689" max="7689" width="104.7109375" style="119" customWidth="1"/>
    <col min="7690" max="7936" width="9.140625" style="119" customWidth="1"/>
    <col min="7937" max="7937" width="81.7109375" style="119" customWidth="1"/>
    <col min="7938" max="7938" width="37.140625" style="119" customWidth="1"/>
    <col min="7939" max="7939" width="9.5703125" style="119" customWidth="1"/>
    <col min="7940" max="7940" width="15.5703125" style="119" customWidth="1"/>
    <col min="7941" max="7941" width="11.140625" style="119" customWidth="1"/>
    <col min="7942" max="7942" width="9.7109375" style="119" bestFit="1" customWidth="1"/>
    <col min="7943" max="7943" width="9.28515625" style="119" bestFit="1" customWidth="1"/>
    <col min="7944" max="7944" width="99" style="119" customWidth="1"/>
    <col min="7945" max="7945" width="104.7109375" style="119" customWidth="1"/>
    <col min="7946" max="8192" width="9.140625" style="119" customWidth="1"/>
    <col min="8193" max="8193" width="81.7109375" style="119" customWidth="1"/>
    <col min="8194" max="8194" width="37.140625" style="119" customWidth="1"/>
    <col min="8195" max="8195" width="9.5703125" style="119" customWidth="1"/>
    <col min="8196" max="8196" width="15.5703125" style="119" customWidth="1"/>
    <col min="8197" max="8197" width="11.140625" style="119" customWidth="1"/>
    <col min="8198" max="8198" width="9.7109375" style="119" bestFit="1" customWidth="1"/>
    <col min="8199" max="8199" width="9.28515625" style="119" bestFit="1" customWidth="1"/>
    <col min="8200" max="8200" width="99" style="119" customWidth="1"/>
    <col min="8201" max="8201" width="104.7109375" style="119" customWidth="1"/>
    <col min="8202" max="8448" width="9.140625" style="119" customWidth="1"/>
    <col min="8449" max="8449" width="81.7109375" style="119" customWidth="1"/>
    <col min="8450" max="8450" width="37.140625" style="119" customWidth="1"/>
    <col min="8451" max="8451" width="9.5703125" style="119" customWidth="1"/>
    <col min="8452" max="8452" width="15.5703125" style="119" customWidth="1"/>
    <col min="8453" max="8453" width="11.140625" style="119" customWidth="1"/>
    <col min="8454" max="8454" width="9.7109375" style="119" bestFit="1" customWidth="1"/>
    <col min="8455" max="8455" width="9.28515625" style="119" bestFit="1" customWidth="1"/>
    <col min="8456" max="8456" width="99" style="119" customWidth="1"/>
    <col min="8457" max="8457" width="104.7109375" style="119" customWidth="1"/>
    <col min="8458" max="8704" width="9.140625" style="119" customWidth="1"/>
    <col min="8705" max="8705" width="81.7109375" style="119" customWidth="1"/>
    <col min="8706" max="8706" width="37.140625" style="119" customWidth="1"/>
    <col min="8707" max="8707" width="9.5703125" style="119" customWidth="1"/>
    <col min="8708" max="8708" width="15.5703125" style="119" customWidth="1"/>
    <col min="8709" max="8709" width="11.140625" style="119" customWidth="1"/>
    <col min="8710" max="8710" width="9.7109375" style="119" bestFit="1" customWidth="1"/>
    <col min="8711" max="8711" width="9.28515625" style="119" bestFit="1" customWidth="1"/>
    <col min="8712" max="8712" width="99" style="119" customWidth="1"/>
    <col min="8713" max="8713" width="104.7109375" style="119" customWidth="1"/>
    <col min="8714" max="8960" width="9.140625" style="119" customWidth="1"/>
    <col min="8961" max="8961" width="81.7109375" style="119" customWidth="1"/>
    <col min="8962" max="8962" width="37.140625" style="119" customWidth="1"/>
    <col min="8963" max="8963" width="9.5703125" style="119" customWidth="1"/>
    <col min="8964" max="8964" width="15.5703125" style="119" customWidth="1"/>
    <col min="8965" max="8965" width="11.140625" style="119" customWidth="1"/>
    <col min="8966" max="8966" width="9.7109375" style="119" bestFit="1" customWidth="1"/>
    <col min="8967" max="8967" width="9.28515625" style="119" bestFit="1" customWidth="1"/>
    <col min="8968" max="8968" width="99" style="119" customWidth="1"/>
    <col min="8969" max="8969" width="104.7109375" style="119" customWidth="1"/>
    <col min="8970" max="9216" width="9.140625" style="119" customWidth="1"/>
    <col min="9217" max="9217" width="81.7109375" style="119" customWidth="1"/>
    <col min="9218" max="9218" width="37.140625" style="119" customWidth="1"/>
    <col min="9219" max="9219" width="9.5703125" style="119" customWidth="1"/>
    <col min="9220" max="9220" width="15.5703125" style="119" customWidth="1"/>
    <col min="9221" max="9221" width="11.140625" style="119" customWidth="1"/>
    <col min="9222" max="9222" width="9.7109375" style="119" bestFit="1" customWidth="1"/>
    <col min="9223" max="9223" width="9.28515625" style="119" bestFit="1" customWidth="1"/>
    <col min="9224" max="9224" width="99" style="119" customWidth="1"/>
    <col min="9225" max="9225" width="104.7109375" style="119" customWidth="1"/>
    <col min="9226" max="9472" width="9.140625" style="119" customWidth="1"/>
    <col min="9473" max="9473" width="81.7109375" style="119" customWidth="1"/>
    <col min="9474" max="9474" width="37.140625" style="119" customWidth="1"/>
    <col min="9475" max="9475" width="9.5703125" style="119" customWidth="1"/>
    <col min="9476" max="9476" width="15.5703125" style="119" customWidth="1"/>
    <col min="9477" max="9477" width="11.140625" style="119" customWidth="1"/>
    <col min="9478" max="9478" width="9.7109375" style="119" bestFit="1" customWidth="1"/>
    <col min="9479" max="9479" width="9.28515625" style="119" bestFit="1" customWidth="1"/>
    <col min="9480" max="9480" width="99" style="119" customWidth="1"/>
    <col min="9481" max="9481" width="104.7109375" style="119" customWidth="1"/>
    <col min="9482" max="9728" width="9.140625" style="119" customWidth="1"/>
    <col min="9729" max="9729" width="81.7109375" style="119" customWidth="1"/>
    <col min="9730" max="9730" width="37.140625" style="119" customWidth="1"/>
    <col min="9731" max="9731" width="9.5703125" style="119" customWidth="1"/>
    <col min="9732" max="9732" width="15.5703125" style="119" customWidth="1"/>
    <col min="9733" max="9733" width="11.140625" style="119" customWidth="1"/>
    <col min="9734" max="9734" width="9.7109375" style="119" bestFit="1" customWidth="1"/>
    <col min="9735" max="9735" width="9.28515625" style="119" bestFit="1" customWidth="1"/>
    <col min="9736" max="9736" width="99" style="119" customWidth="1"/>
    <col min="9737" max="9737" width="104.7109375" style="119" customWidth="1"/>
    <col min="9738" max="9984" width="9.140625" style="119" customWidth="1"/>
    <col min="9985" max="9985" width="81.7109375" style="119" customWidth="1"/>
    <col min="9986" max="9986" width="37.140625" style="119" customWidth="1"/>
    <col min="9987" max="9987" width="9.5703125" style="119" customWidth="1"/>
    <col min="9988" max="9988" width="15.5703125" style="119" customWidth="1"/>
    <col min="9989" max="9989" width="11.140625" style="119" customWidth="1"/>
    <col min="9990" max="9990" width="9.7109375" style="119" bestFit="1" customWidth="1"/>
    <col min="9991" max="9991" width="9.28515625" style="119" bestFit="1" customWidth="1"/>
    <col min="9992" max="9992" width="99" style="119" customWidth="1"/>
    <col min="9993" max="9993" width="104.7109375" style="119" customWidth="1"/>
    <col min="9994" max="10240" width="9.140625" style="119" customWidth="1"/>
    <col min="10241" max="10241" width="81.7109375" style="119" customWidth="1"/>
    <col min="10242" max="10242" width="37.140625" style="119" customWidth="1"/>
    <col min="10243" max="10243" width="9.5703125" style="119" customWidth="1"/>
    <col min="10244" max="10244" width="15.5703125" style="119" customWidth="1"/>
    <col min="10245" max="10245" width="11.140625" style="119" customWidth="1"/>
    <col min="10246" max="10246" width="9.7109375" style="119" bestFit="1" customWidth="1"/>
    <col min="10247" max="10247" width="9.28515625" style="119" bestFit="1" customWidth="1"/>
    <col min="10248" max="10248" width="99" style="119" customWidth="1"/>
    <col min="10249" max="10249" width="104.7109375" style="119" customWidth="1"/>
    <col min="10250" max="10496" width="9.140625" style="119" customWidth="1"/>
    <col min="10497" max="10497" width="81.7109375" style="119" customWidth="1"/>
    <col min="10498" max="10498" width="37.140625" style="119" customWidth="1"/>
    <col min="10499" max="10499" width="9.5703125" style="119" customWidth="1"/>
    <col min="10500" max="10500" width="15.5703125" style="119" customWidth="1"/>
    <col min="10501" max="10501" width="11.140625" style="119" customWidth="1"/>
    <col min="10502" max="10502" width="9.7109375" style="119" bestFit="1" customWidth="1"/>
    <col min="10503" max="10503" width="9.28515625" style="119" bestFit="1" customWidth="1"/>
    <col min="10504" max="10504" width="99" style="119" customWidth="1"/>
    <col min="10505" max="10505" width="104.7109375" style="119" customWidth="1"/>
    <col min="10506" max="10752" width="9.140625" style="119" customWidth="1"/>
    <col min="10753" max="10753" width="81.7109375" style="119" customWidth="1"/>
    <col min="10754" max="10754" width="37.140625" style="119" customWidth="1"/>
    <col min="10755" max="10755" width="9.5703125" style="119" customWidth="1"/>
    <col min="10756" max="10756" width="15.5703125" style="119" customWidth="1"/>
    <col min="10757" max="10757" width="11.140625" style="119" customWidth="1"/>
    <col min="10758" max="10758" width="9.7109375" style="119" bestFit="1" customWidth="1"/>
    <col min="10759" max="10759" width="9.28515625" style="119" bestFit="1" customWidth="1"/>
    <col min="10760" max="10760" width="99" style="119" customWidth="1"/>
    <col min="10761" max="10761" width="104.7109375" style="119" customWidth="1"/>
    <col min="10762" max="11008" width="9.140625" style="119" customWidth="1"/>
    <col min="11009" max="11009" width="81.7109375" style="119" customWidth="1"/>
    <col min="11010" max="11010" width="37.140625" style="119" customWidth="1"/>
    <col min="11011" max="11011" width="9.5703125" style="119" customWidth="1"/>
    <col min="11012" max="11012" width="15.5703125" style="119" customWidth="1"/>
    <col min="11013" max="11013" width="11.140625" style="119" customWidth="1"/>
    <col min="11014" max="11014" width="9.7109375" style="119" bestFit="1" customWidth="1"/>
    <col min="11015" max="11015" width="9.28515625" style="119" bestFit="1" customWidth="1"/>
    <col min="11016" max="11016" width="99" style="119" customWidth="1"/>
    <col min="11017" max="11017" width="104.7109375" style="119" customWidth="1"/>
    <col min="11018" max="11264" width="9.140625" style="119" customWidth="1"/>
    <col min="11265" max="11265" width="81.7109375" style="119" customWidth="1"/>
    <col min="11266" max="11266" width="37.140625" style="119" customWidth="1"/>
    <col min="11267" max="11267" width="9.5703125" style="119" customWidth="1"/>
    <col min="11268" max="11268" width="15.5703125" style="119" customWidth="1"/>
    <col min="11269" max="11269" width="11.140625" style="119" customWidth="1"/>
    <col min="11270" max="11270" width="9.7109375" style="119" bestFit="1" customWidth="1"/>
    <col min="11271" max="11271" width="9.28515625" style="119" bestFit="1" customWidth="1"/>
    <col min="11272" max="11272" width="99" style="119" customWidth="1"/>
    <col min="11273" max="11273" width="104.7109375" style="119" customWidth="1"/>
    <col min="11274" max="11520" width="9.140625" style="119" customWidth="1"/>
    <col min="11521" max="11521" width="81.7109375" style="119" customWidth="1"/>
    <col min="11522" max="11522" width="37.140625" style="119" customWidth="1"/>
    <col min="11523" max="11523" width="9.5703125" style="119" customWidth="1"/>
    <col min="11524" max="11524" width="15.5703125" style="119" customWidth="1"/>
    <col min="11525" max="11525" width="11.140625" style="119" customWidth="1"/>
    <col min="11526" max="11526" width="9.7109375" style="119" bestFit="1" customWidth="1"/>
    <col min="11527" max="11527" width="9.28515625" style="119" bestFit="1" customWidth="1"/>
    <col min="11528" max="11528" width="99" style="119" customWidth="1"/>
    <col min="11529" max="11529" width="104.7109375" style="119" customWidth="1"/>
    <col min="11530" max="11776" width="9.140625" style="119" customWidth="1"/>
    <col min="11777" max="11777" width="81.7109375" style="119" customWidth="1"/>
    <col min="11778" max="11778" width="37.140625" style="119" customWidth="1"/>
    <col min="11779" max="11779" width="9.5703125" style="119" customWidth="1"/>
    <col min="11780" max="11780" width="15.5703125" style="119" customWidth="1"/>
    <col min="11781" max="11781" width="11.140625" style="119" customWidth="1"/>
    <col min="11782" max="11782" width="9.7109375" style="119" bestFit="1" customWidth="1"/>
    <col min="11783" max="11783" width="9.28515625" style="119" bestFit="1" customWidth="1"/>
    <col min="11784" max="11784" width="99" style="119" customWidth="1"/>
    <col min="11785" max="11785" width="104.7109375" style="119" customWidth="1"/>
    <col min="11786" max="12032" width="9.140625" style="119" customWidth="1"/>
    <col min="12033" max="12033" width="81.7109375" style="119" customWidth="1"/>
    <col min="12034" max="12034" width="37.140625" style="119" customWidth="1"/>
    <col min="12035" max="12035" width="9.5703125" style="119" customWidth="1"/>
    <col min="12036" max="12036" width="15.5703125" style="119" customWidth="1"/>
    <col min="12037" max="12037" width="11.140625" style="119" customWidth="1"/>
    <col min="12038" max="12038" width="9.7109375" style="119" bestFit="1" customWidth="1"/>
    <col min="12039" max="12039" width="9.28515625" style="119" bestFit="1" customWidth="1"/>
    <col min="12040" max="12040" width="99" style="119" customWidth="1"/>
    <col min="12041" max="12041" width="104.7109375" style="119" customWidth="1"/>
    <col min="12042" max="12288" width="9.140625" style="119" customWidth="1"/>
    <col min="12289" max="12289" width="81.7109375" style="119" customWidth="1"/>
    <col min="12290" max="12290" width="37.140625" style="119" customWidth="1"/>
    <col min="12291" max="12291" width="9.5703125" style="119" customWidth="1"/>
    <col min="12292" max="12292" width="15.5703125" style="119" customWidth="1"/>
    <col min="12293" max="12293" width="11.140625" style="119" customWidth="1"/>
    <col min="12294" max="12294" width="9.7109375" style="119" bestFit="1" customWidth="1"/>
    <col min="12295" max="12295" width="9.28515625" style="119" bestFit="1" customWidth="1"/>
    <col min="12296" max="12296" width="99" style="119" customWidth="1"/>
    <col min="12297" max="12297" width="104.7109375" style="119" customWidth="1"/>
    <col min="12298" max="12544" width="9.140625" style="119" customWidth="1"/>
    <col min="12545" max="12545" width="81.7109375" style="119" customWidth="1"/>
    <col min="12546" max="12546" width="37.140625" style="119" customWidth="1"/>
    <col min="12547" max="12547" width="9.5703125" style="119" customWidth="1"/>
    <col min="12548" max="12548" width="15.5703125" style="119" customWidth="1"/>
    <col min="12549" max="12549" width="11.140625" style="119" customWidth="1"/>
    <col min="12550" max="12550" width="9.7109375" style="119" bestFit="1" customWidth="1"/>
    <col min="12551" max="12551" width="9.28515625" style="119" bestFit="1" customWidth="1"/>
    <col min="12552" max="12552" width="99" style="119" customWidth="1"/>
    <col min="12553" max="12553" width="104.7109375" style="119" customWidth="1"/>
    <col min="12554" max="12800" width="9.140625" style="119" customWidth="1"/>
    <col min="12801" max="12801" width="81.7109375" style="119" customWidth="1"/>
    <col min="12802" max="12802" width="37.140625" style="119" customWidth="1"/>
    <col min="12803" max="12803" width="9.5703125" style="119" customWidth="1"/>
    <col min="12804" max="12804" width="15.5703125" style="119" customWidth="1"/>
    <col min="12805" max="12805" width="11.140625" style="119" customWidth="1"/>
    <col min="12806" max="12806" width="9.7109375" style="119" bestFit="1" customWidth="1"/>
    <col min="12807" max="12807" width="9.28515625" style="119" bestFit="1" customWidth="1"/>
    <col min="12808" max="12808" width="99" style="119" customWidth="1"/>
    <col min="12809" max="12809" width="104.7109375" style="119" customWidth="1"/>
    <col min="12810" max="13056" width="9.140625" style="119" customWidth="1"/>
    <col min="13057" max="13057" width="81.7109375" style="119" customWidth="1"/>
    <col min="13058" max="13058" width="37.140625" style="119" customWidth="1"/>
    <col min="13059" max="13059" width="9.5703125" style="119" customWidth="1"/>
    <col min="13060" max="13060" width="15.5703125" style="119" customWidth="1"/>
    <col min="13061" max="13061" width="11.140625" style="119" customWidth="1"/>
    <col min="13062" max="13062" width="9.7109375" style="119" bestFit="1" customWidth="1"/>
    <col min="13063" max="13063" width="9.28515625" style="119" bestFit="1" customWidth="1"/>
    <col min="13064" max="13064" width="99" style="119" customWidth="1"/>
    <col min="13065" max="13065" width="104.7109375" style="119" customWidth="1"/>
    <col min="13066" max="13312" width="9.140625" style="119" customWidth="1"/>
    <col min="13313" max="13313" width="81.7109375" style="119" customWidth="1"/>
    <col min="13314" max="13314" width="37.140625" style="119" customWidth="1"/>
    <col min="13315" max="13315" width="9.5703125" style="119" customWidth="1"/>
    <col min="13316" max="13316" width="15.5703125" style="119" customWidth="1"/>
    <col min="13317" max="13317" width="11.140625" style="119" customWidth="1"/>
    <col min="13318" max="13318" width="9.7109375" style="119" bestFit="1" customWidth="1"/>
    <col min="13319" max="13319" width="9.28515625" style="119" bestFit="1" customWidth="1"/>
    <col min="13320" max="13320" width="99" style="119" customWidth="1"/>
    <col min="13321" max="13321" width="104.7109375" style="119" customWidth="1"/>
    <col min="13322" max="13568" width="9.140625" style="119" customWidth="1"/>
    <col min="13569" max="13569" width="81.7109375" style="119" customWidth="1"/>
    <col min="13570" max="13570" width="37.140625" style="119" customWidth="1"/>
    <col min="13571" max="13571" width="9.5703125" style="119" customWidth="1"/>
    <col min="13572" max="13572" width="15.5703125" style="119" customWidth="1"/>
    <col min="13573" max="13573" width="11.140625" style="119" customWidth="1"/>
    <col min="13574" max="13574" width="9.7109375" style="119" bestFit="1" customWidth="1"/>
    <col min="13575" max="13575" width="9.28515625" style="119" bestFit="1" customWidth="1"/>
    <col min="13576" max="13576" width="99" style="119" customWidth="1"/>
    <col min="13577" max="13577" width="104.7109375" style="119" customWidth="1"/>
    <col min="13578" max="13824" width="9.140625" style="119" customWidth="1"/>
    <col min="13825" max="13825" width="81.7109375" style="119" customWidth="1"/>
    <col min="13826" max="13826" width="37.140625" style="119" customWidth="1"/>
    <col min="13827" max="13827" width="9.5703125" style="119" customWidth="1"/>
    <col min="13828" max="13828" width="15.5703125" style="119" customWidth="1"/>
    <col min="13829" max="13829" width="11.140625" style="119" customWidth="1"/>
    <col min="13830" max="13830" width="9.7109375" style="119" bestFit="1" customWidth="1"/>
    <col min="13831" max="13831" width="9.28515625" style="119" bestFit="1" customWidth="1"/>
    <col min="13832" max="13832" width="99" style="119" customWidth="1"/>
    <col min="13833" max="13833" width="104.7109375" style="119" customWidth="1"/>
    <col min="13834" max="14080" width="9.140625" style="119" customWidth="1"/>
    <col min="14081" max="14081" width="81.7109375" style="119" customWidth="1"/>
    <col min="14082" max="14082" width="37.140625" style="119" customWidth="1"/>
    <col min="14083" max="14083" width="9.5703125" style="119" customWidth="1"/>
    <col min="14084" max="14084" width="15.5703125" style="119" customWidth="1"/>
    <col min="14085" max="14085" width="11.140625" style="119" customWidth="1"/>
    <col min="14086" max="14086" width="9.7109375" style="119" bestFit="1" customWidth="1"/>
    <col min="14087" max="14087" width="9.28515625" style="119" bestFit="1" customWidth="1"/>
    <col min="14088" max="14088" width="99" style="119" customWidth="1"/>
    <col min="14089" max="14089" width="104.7109375" style="119" customWidth="1"/>
    <col min="14090" max="14336" width="9.140625" style="119" customWidth="1"/>
    <col min="14337" max="14337" width="81.7109375" style="119" customWidth="1"/>
    <col min="14338" max="14338" width="37.140625" style="119" customWidth="1"/>
    <col min="14339" max="14339" width="9.5703125" style="119" customWidth="1"/>
    <col min="14340" max="14340" width="15.5703125" style="119" customWidth="1"/>
    <col min="14341" max="14341" width="11.140625" style="119" customWidth="1"/>
    <col min="14342" max="14342" width="9.7109375" style="119" bestFit="1" customWidth="1"/>
    <col min="14343" max="14343" width="9.28515625" style="119" bestFit="1" customWidth="1"/>
    <col min="14344" max="14344" width="99" style="119" customWidth="1"/>
    <col min="14345" max="14345" width="104.7109375" style="119" customWidth="1"/>
    <col min="14346" max="14592" width="9.140625" style="119" customWidth="1"/>
    <col min="14593" max="14593" width="81.7109375" style="119" customWidth="1"/>
    <col min="14594" max="14594" width="37.140625" style="119" customWidth="1"/>
    <col min="14595" max="14595" width="9.5703125" style="119" customWidth="1"/>
    <col min="14596" max="14596" width="15.5703125" style="119" customWidth="1"/>
    <col min="14597" max="14597" width="11.140625" style="119" customWidth="1"/>
    <col min="14598" max="14598" width="9.7109375" style="119" bestFit="1" customWidth="1"/>
    <col min="14599" max="14599" width="9.28515625" style="119" bestFit="1" customWidth="1"/>
    <col min="14600" max="14600" width="99" style="119" customWidth="1"/>
    <col min="14601" max="14601" width="104.7109375" style="119" customWidth="1"/>
    <col min="14602" max="14848" width="9.140625" style="119" customWidth="1"/>
    <col min="14849" max="14849" width="81.7109375" style="119" customWidth="1"/>
    <col min="14850" max="14850" width="37.140625" style="119" customWidth="1"/>
    <col min="14851" max="14851" width="9.5703125" style="119" customWidth="1"/>
    <col min="14852" max="14852" width="15.5703125" style="119" customWidth="1"/>
    <col min="14853" max="14853" width="11.140625" style="119" customWidth="1"/>
    <col min="14854" max="14854" width="9.7109375" style="119" bestFit="1" customWidth="1"/>
    <col min="14855" max="14855" width="9.28515625" style="119" bestFit="1" customWidth="1"/>
    <col min="14856" max="14856" width="99" style="119" customWidth="1"/>
    <col min="14857" max="14857" width="104.7109375" style="119" customWidth="1"/>
    <col min="14858" max="15104" width="9.140625" style="119" customWidth="1"/>
    <col min="15105" max="15105" width="81.7109375" style="119" customWidth="1"/>
    <col min="15106" max="15106" width="37.140625" style="119" customWidth="1"/>
    <col min="15107" max="15107" width="9.5703125" style="119" customWidth="1"/>
    <col min="15108" max="15108" width="15.5703125" style="119" customWidth="1"/>
    <col min="15109" max="15109" width="11.140625" style="119" customWidth="1"/>
    <col min="15110" max="15110" width="9.7109375" style="119" bestFit="1" customWidth="1"/>
    <col min="15111" max="15111" width="9.28515625" style="119" bestFit="1" customWidth="1"/>
    <col min="15112" max="15112" width="99" style="119" customWidth="1"/>
    <col min="15113" max="15113" width="104.7109375" style="119" customWidth="1"/>
    <col min="15114" max="15360" width="9.140625" style="119" customWidth="1"/>
    <col min="15361" max="15361" width="81.7109375" style="119" customWidth="1"/>
    <col min="15362" max="15362" width="37.140625" style="119" customWidth="1"/>
    <col min="15363" max="15363" width="9.5703125" style="119" customWidth="1"/>
    <col min="15364" max="15364" width="15.5703125" style="119" customWidth="1"/>
    <col min="15365" max="15365" width="11.140625" style="119" customWidth="1"/>
    <col min="15366" max="15366" width="9.7109375" style="119" bestFit="1" customWidth="1"/>
    <col min="15367" max="15367" width="9.28515625" style="119" bestFit="1" customWidth="1"/>
    <col min="15368" max="15368" width="99" style="119" customWidth="1"/>
    <col min="15369" max="15369" width="104.7109375" style="119" customWidth="1"/>
    <col min="15370" max="15616" width="9.140625" style="119" customWidth="1"/>
    <col min="15617" max="15617" width="81.7109375" style="119" customWidth="1"/>
    <col min="15618" max="15618" width="37.140625" style="119" customWidth="1"/>
    <col min="15619" max="15619" width="9.5703125" style="119" customWidth="1"/>
    <col min="15620" max="15620" width="15.5703125" style="119" customWidth="1"/>
    <col min="15621" max="15621" width="11.140625" style="119" customWidth="1"/>
    <col min="15622" max="15622" width="9.7109375" style="119" bestFit="1" customWidth="1"/>
    <col min="15623" max="15623" width="9.28515625" style="119" bestFit="1" customWidth="1"/>
    <col min="15624" max="15624" width="99" style="119" customWidth="1"/>
    <col min="15625" max="15625" width="104.7109375" style="119" customWidth="1"/>
    <col min="15626" max="15872" width="9.140625" style="119" customWidth="1"/>
    <col min="15873" max="15873" width="81.7109375" style="119" customWidth="1"/>
    <col min="15874" max="15874" width="37.140625" style="119" customWidth="1"/>
    <col min="15875" max="15875" width="9.5703125" style="119" customWidth="1"/>
    <col min="15876" max="15876" width="15.5703125" style="119" customWidth="1"/>
    <col min="15877" max="15877" width="11.140625" style="119" customWidth="1"/>
    <col min="15878" max="15878" width="9.7109375" style="119" bestFit="1" customWidth="1"/>
    <col min="15879" max="15879" width="9.28515625" style="119" bestFit="1" customWidth="1"/>
    <col min="15880" max="15880" width="99" style="119" customWidth="1"/>
    <col min="15881" max="15881" width="104.7109375" style="119" customWidth="1"/>
    <col min="15882" max="16128" width="9.140625" style="119" customWidth="1"/>
    <col min="16129" max="16129" width="81.7109375" style="119" customWidth="1"/>
    <col min="16130" max="16130" width="37.140625" style="119" customWidth="1"/>
    <col min="16131" max="16131" width="9.5703125" style="119" customWidth="1"/>
    <col min="16132" max="16132" width="15.5703125" style="119" customWidth="1"/>
    <col min="16133" max="16133" width="11.140625" style="119" customWidth="1"/>
    <col min="16134" max="16134" width="9.7109375" style="119" bestFit="1" customWidth="1"/>
    <col min="16135" max="16135" width="9.28515625" style="119" bestFit="1" customWidth="1"/>
    <col min="16136" max="16136" width="99" style="119" customWidth="1"/>
    <col min="16137" max="16137" width="104.7109375" style="119" customWidth="1"/>
    <col min="16138" max="16384" width="9.140625" style="119" customWidth="1"/>
  </cols>
  <sheetData>
    <row r="1" spans="1:9" x14ac:dyDescent="0.25">
      <c r="A1" s="121" t="s">
        <v>155</v>
      </c>
      <c r="B1" s="121" t="s">
        <v>67</v>
      </c>
      <c r="C1" s="123" t="s">
        <v>582</v>
      </c>
      <c r="D1" s="122" t="s">
        <v>583</v>
      </c>
      <c r="E1" s="121" t="s">
        <v>584</v>
      </c>
      <c r="F1" s="121" t="s">
        <v>585</v>
      </c>
      <c r="G1" s="121" t="s">
        <v>586</v>
      </c>
      <c r="H1" s="121" t="s">
        <v>66</v>
      </c>
      <c r="I1" s="121" t="s">
        <v>68</v>
      </c>
    </row>
    <row r="2" spans="1:9" ht="45" x14ac:dyDescent="0.25">
      <c r="A2" s="38" t="s">
        <v>266</v>
      </c>
      <c r="B2" s="38" t="s">
        <v>119</v>
      </c>
      <c r="C2" s="38">
        <v>100</v>
      </c>
      <c r="D2" s="38" t="s">
        <v>587</v>
      </c>
      <c r="E2" s="38" t="s">
        <v>192</v>
      </c>
      <c r="F2" s="38" t="s">
        <v>158</v>
      </c>
      <c r="G2" s="38" t="s">
        <v>159</v>
      </c>
      <c r="H2" s="38" t="s">
        <v>118</v>
      </c>
      <c r="I2" s="38" t="s">
        <v>267</v>
      </c>
    </row>
    <row r="3" spans="1:9" ht="45" x14ac:dyDescent="0.25">
      <c r="A3" s="38" t="s">
        <v>255</v>
      </c>
      <c r="B3" s="38" t="s">
        <v>111</v>
      </c>
      <c r="C3" s="38">
        <v>100</v>
      </c>
      <c r="D3" s="38" t="s">
        <v>587</v>
      </c>
      <c r="E3" s="38" t="s">
        <v>192</v>
      </c>
      <c r="F3" s="38" t="s">
        <v>158</v>
      </c>
      <c r="G3" s="38" t="s">
        <v>159</v>
      </c>
      <c r="H3" s="38" t="s">
        <v>110</v>
      </c>
      <c r="I3" s="38" t="s">
        <v>256</v>
      </c>
    </row>
    <row r="4" spans="1:9" ht="60" x14ac:dyDescent="0.25">
      <c r="A4" s="38" t="s">
        <v>215</v>
      </c>
      <c r="B4" s="38" t="s">
        <v>95</v>
      </c>
      <c r="C4" s="38">
        <v>100</v>
      </c>
      <c r="D4" s="38" t="s">
        <v>587</v>
      </c>
      <c r="E4" s="38" t="s">
        <v>192</v>
      </c>
      <c r="F4" s="38" t="s">
        <v>165</v>
      </c>
      <c r="G4" s="38" t="s">
        <v>159</v>
      </c>
      <c r="H4" s="38" t="s">
        <v>94</v>
      </c>
      <c r="I4" s="38" t="s">
        <v>216</v>
      </c>
    </row>
    <row r="5" spans="1:9" ht="45" x14ac:dyDescent="0.25">
      <c r="A5" s="38" t="s">
        <v>265</v>
      </c>
      <c r="B5" s="38" t="s">
        <v>119</v>
      </c>
      <c r="C5" s="38">
        <v>100</v>
      </c>
      <c r="D5" s="38" t="s">
        <v>587</v>
      </c>
      <c r="E5" s="38" t="s">
        <v>192</v>
      </c>
      <c r="F5" s="38" t="s">
        <v>158</v>
      </c>
      <c r="G5" s="38" t="s">
        <v>159</v>
      </c>
      <c r="H5" s="38" t="s">
        <v>118</v>
      </c>
      <c r="I5" s="38"/>
    </row>
    <row r="6" spans="1:9" ht="45" x14ac:dyDescent="0.25">
      <c r="A6" s="38" t="s">
        <v>202</v>
      </c>
      <c r="B6" s="38" t="s">
        <v>91</v>
      </c>
      <c r="C6" s="38">
        <v>100</v>
      </c>
      <c r="D6" s="38" t="s">
        <v>587</v>
      </c>
      <c r="E6" s="38" t="s">
        <v>192</v>
      </c>
      <c r="F6" s="38" t="s">
        <v>158</v>
      </c>
      <c r="G6" s="38" t="s">
        <v>159</v>
      </c>
      <c r="H6" s="38" t="s">
        <v>90</v>
      </c>
      <c r="I6" s="38" t="s">
        <v>203</v>
      </c>
    </row>
    <row r="7" spans="1:9" ht="45" x14ac:dyDescent="0.25">
      <c r="A7" s="38" t="s">
        <v>242</v>
      </c>
      <c r="B7" s="38" t="s">
        <v>101</v>
      </c>
      <c r="C7" s="38">
        <v>100</v>
      </c>
      <c r="D7" s="38" t="s">
        <v>587</v>
      </c>
      <c r="E7" s="38" t="s">
        <v>192</v>
      </c>
      <c r="F7" s="38" t="s">
        <v>158</v>
      </c>
      <c r="G7" s="38" t="s">
        <v>159</v>
      </c>
      <c r="H7" s="38" t="s">
        <v>103</v>
      </c>
      <c r="I7" s="38"/>
    </row>
    <row r="8" spans="1:9" ht="45" x14ac:dyDescent="0.25">
      <c r="A8" s="38" t="s">
        <v>231</v>
      </c>
      <c r="B8" s="38" t="s">
        <v>99</v>
      </c>
      <c r="C8" s="38">
        <v>95</v>
      </c>
      <c r="D8" s="38" t="s">
        <v>587</v>
      </c>
      <c r="E8" s="38" t="s">
        <v>157</v>
      </c>
      <c r="F8" s="38" t="s">
        <v>158</v>
      </c>
      <c r="G8" s="38" t="s">
        <v>159</v>
      </c>
      <c r="H8" s="38" t="s">
        <v>98</v>
      </c>
      <c r="I8" s="38" t="s">
        <v>232</v>
      </c>
    </row>
    <row r="9" spans="1:9" ht="75" x14ac:dyDescent="0.25">
      <c r="A9" s="38" t="s">
        <v>588</v>
      </c>
      <c r="B9" s="38" t="s">
        <v>589</v>
      </c>
      <c r="C9" s="38">
        <v>95</v>
      </c>
      <c r="D9" s="38" t="s">
        <v>587</v>
      </c>
      <c r="E9" s="38" t="s">
        <v>157</v>
      </c>
      <c r="F9" s="38" t="s">
        <v>158</v>
      </c>
      <c r="G9" s="38" t="s">
        <v>159</v>
      </c>
      <c r="H9" s="38" t="s">
        <v>574</v>
      </c>
      <c r="I9" s="38" t="s">
        <v>590</v>
      </c>
    </row>
    <row r="10" spans="1:9" ht="45" x14ac:dyDescent="0.25">
      <c r="A10" s="38" t="s">
        <v>274</v>
      </c>
      <c r="B10" s="38" t="s">
        <v>129</v>
      </c>
      <c r="C10" s="38">
        <v>95</v>
      </c>
      <c r="D10" s="38" t="s">
        <v>587</v>
      </c>
      <c r="E10" s="38" t="s">
        <v>157</v>
      </c>
      <c r="F10" s="38" t="s">
        <v>173</v>
      </c>
      <c r="G10" s="38" t="s">
        <v>159</v>
      </c>
      <c r="H10" s="38" t="s">
        <v>128</v>
      </c>
      <c r="I10" s="38" t="s">
        <v>275</v>
      </c>
    </row>
    <row r="11" spans="1:9" ht="45" x14ac:dyDescent="0.25">
      <c r="A11" s="38" t="s">
        <v>189</v>
      </c>
      <c r="B11" s="38" t="s">
        <v>81</v>
      </c>
      <c r="C11" s="38">
        <v>95</v>
      </c>
      <c r="D11" s="38" t="s">
        <v>587</v>
      </c>
      <c r="E11" s="38" t="s">
        <v>157</v>
      </c>
      <c r="F11" s="38" t="s">
        <v>158</v>
      </c>
      <c r="G11" s="38" t="s">
        <v>159</v>
      </c>
      <c r="H11" s="38" t="s">
        <v>80</v>
      </c>
      <c r="I11" s="38"/>
    </row>
    <row r="12" spans="1:9" ht="45" x14ac:dyDescent="0.25">
      <c r="A12" s="38" t="s">
        <v>175</v>
      </c>
      <c r="B12" s="38" t="s">
        <v>77</v>
      </c>
      <c r="C12" s="38">
        <v>95</v>
      </c>
      <c r="D12" s="38" t="s">
        <v>587</v>
      </c>
      <c r="E12" s="38" t="s">
        <v>157</v>
      </c>
      <c r="F12" s="38" t="s">
        <v>176</v>
      </c>
      <c r="G12" s="38" t="s">
        <v>159</v>
      </c>
      <c r="H12" s="38" t="s">
        <v>75</v>
      </c>
      <c r="I12" s="38" t="s">
        <v>177</v>
      </c>
    </row>
    <row r="13" spans="1:9" ht="45" x14ac:dyDescent="0.25">
      <c r="A13" s="38" t="s">
        <v>219</v>
      </c>
      <c r="B13" s="38" t="s">
        <v>95</v>
      </c>
      <c r="C13" s="38">
        <v>95</v>
      </c>
      <c r="D13" s="38" t="s">
        <v>587</v>
      </c>
      <c r="E13" s="38" t="s">
        <v>157</v>
      </c>
      <c r="F13" s="38" t="s">
        <v>158</v>
      </c>
      <c r="G13" s="38" t="s">
        <v>159</v>
      </c>
      <c r="H13" s="38" t="s">
        <v>94</v>
      </c>
      <c r="I13" s="38" t="s">
        <v>220</v>
      </c>
    </row>
    <row r="14" spans="1:9" ht="45" x14ac:dyDescent="0.25">
      <c r="A14" s="38" t="s">
        <v>259</v>
      </c>
      <c r="B14" s="38" t="s">
        <v>115</v>
      </c>
      <c r="C14" s="38">
        <v>95</v>
      </c>
      <c r="D14" s="38" t="s">
        <v>587</v>
      </c>
      <c r="E14" s="38" t="s">
        <v>157</v>
      </c>
      <c r="F14" s="38" t="s">
        <v>158</v>
      </c>
      <c r="G14" s="38" t="s">
        <v>159</v>
      </c>
      <c r="H14" s="38" t="s">
        <v>114</v>
      </c>
      <c r="I14" s="38" t="s">
        <v>260</v>
      </c>
    </row>
    <row r="15" spans="1:9" ht="45" x14ac:dyDescent="0.25">
      <c r="A15" s="38" t="s">
        <v>304</v>
      </c>
      <c r="B15" s="38" t="s">
        <v>147</v>
      </c>
      <c r="C15" s="38">
        <v>95</v>
      </c>
      <c r="D15" s="38" t="s">
        <v>587</v>
      </c>
      <c r="E15" s="38" t="s">
        <v>157</v>
      </c>
      <c r="F15" s="38" t="s">
        <v>173</v>
      </c>
      <c r="G15" s="38" t="s">
        <v>195</v>
      </c>
      <c r="H15" s="38" t="s">
        <v>146</v>
      </c>
      <c r="I15" s="38" t="s">
        <v>305</v>
      </c>
    </row>
    <row r="16" spans="1:9" ht="45" x14ac:dyDescent="0.25">
      <c r="A16" s="38" t="s">
        <v>278</v>
      </c>
      <c r="B16" s="38" t="s">
        <v>131</v>
      </c>
      <c r="C16" s="38">
        <v>95</v>
      </c>
      <c r="D16" s="38" t="s">
        <v>587</v>
      </c>
      <c r="E16" s="38" t="s">
        <v>157</v>
      </c>
      <c r="F16" s="38" t="s">
        <v>158</v>
      </c>
      <c r="G16" s="38" t="s">
        <v>159</v>
      </c>
      <c r="H16" s="38" t="s">
        <v>130</v>
      </c>
      <c r="I16" s="38" t="s">
        <v>279</v>
      </c>
    </row>
    <row r="17" spans="1:9" ht="45" x14ac:dyDescent="0.25">
      <c r="A17" s="38" t="s">
        <v>306</v>
      </c>
      <c r="B17" s="38" t="s">
        <v>147</v>
      </c>
      <c r="C17" s="38">
        <v>95</v>
      </c>
      <c r="D17" s="38" t="s">
        <v>587</v>
      </c>
      <c r="E17" s="38" t="s">
        <v>157</v>
      </c>
      <c r="F17" s="38" t="s">
        <v>173</v>
      </c>
      <c r="G17" s="38" t="s">
        <v>195</v>
      </c>
      <c r="H17" s="38" t="s">
        <v>148</v>
      </c>
      <c r="I17" s="38" t="s">
        <v>307</v>
      </c>
    </row>
    <row r="18" spans="1:9" ht="45" x14ac:dyDescent="0.25">
      <c r="A18" s="38" t="s">
        <v>312</v>
      </c>
      <c r="B18" s="38" t="s">
        <v>152</v>
      </c>
      <c r="C18" s="38">
        <v>95</v>
      </c>
      <c r="D18" s="38" t="s">
        <v>587</v>
      </c>
      <c r="E18" s="38" t="s">
        <v>157</v>
      </c>
      <c r="F18" s="38" t="s">
        <v>158</v>
      </c>
      <c r="G18" s="38" t="s">
        <v>159</v>
      </c>
      <c r="H18" s="38" t="s">
        <v>151</v>
      </c>
      <c r="I18" s="38" t="s">
        <v>313</v>
      </c>
    </row>
    <row r="19" spans="1:9" ht="45" x14ac:dyDescent="0.25">
      <c r="A19" s="38" t="s">
        <v>314</v>
      </c>
      <c r="B19" s="38" t="s">
        <v>152</v>
      </c>
      <c r="C19" s="38">
        <v>95</v>
      </c>
      <c r="D19" s="38" t="s">
        <v>587</v>
      </c>
      <c r="E19" s="38" t="s">
        <v>157</v>
      </c>
      <c r="F19" s="38" t="s">
        <v>158</v>
      </c>
      <c r="G19" s="38" t="s">
        <v>159</v>
      </c>
      <c r="H19" s="38" t="s">
        <v>151</v>
      </c>
      <c r="I19" s="38" t="s">
        <v>315</v>
      </c>
    </row>
    <row r="20" spans="1:9" ht="45" x14ac:dyDescent="0.25">
      <c r="A20" s="38" t="s">
        <v>253</v>
      </c>
      <c r="B20" s="38" t="s">
        <v>109</v>
      </c>
      <c r="C20" s="38">
        <v>95</v>
      </c>
      <c r="D20" s="38" t="s">
        <v>587</v>
      </c>
      <c r="E20" s="38" t="s">
        <v>157</v>
      </c>
      <c r="F20" s="38" t="s">
        <v>158</v>
      </c>
      <c r="G20" s="38" t="s">
        <v>159</v>
      </c>
      <c r="H20" s="38" t="s">
        <v>576</v>
      </c>
      <c r="I20" s="38" t="s">
        <v>591</v>
      </c>
    </row>
    <row r="21" spans="1:9" ht="45" x14ac:dyDescent="0.25">
      <c r="A21" s="38" t="s">
        <v>254</v>
      </c>
      <c r="B21" s="38" t="s">
        <v>109</v>
      </c>
      <c r="C21" s="38">
        <v>95</v>
      </c>
      <c r="D21" s="38" t="s">
        <v>587</v>
      </c>
      <c r="E21" s="38" t="s">
        <v>157</v>
      </c>
      <c r="F21" s="38" t="s">
        <v>158</v>
      </c>
      <c r="G21" s="38" t="s">
        <v>159</v>
      </c>
      <c r="H21" s="38" t="s">
        <v>576</v>
      </c>
      <c r="I21" s="38" t="s">
        <v>592</v>
      </c>
    </row>
    <row r="22" spans="1:9" ht="45" x14ac:dyDescent="0.25">
      <c r="A22" s="38" t="s">
        <v>164</v>
      </c>
      <c r="B22" s="38" t="s">
        <v>74</v>
      </c>
      <c r="C22" s="38">
        <v>95</v>
      </c>
      <c r="D22" s="38" t="s">
        <v>587</v>
      </c>
      <c r="E22" s="38" t="s">
        <v>157</v>
      </c>
      <c r="F22" s="38" t="s">
        <v>165</v>
      </c>
      <c r="G22" s="38" t="s">
        <v>159</v>
      </c>
      <c r="H22" s="38" t="s">
        <v>72</v>
      </c>
      <c r="I22" s="38" t="s">
        <v>166</v>
      </c>
    </row>
    <row r="23" spans="1:9" ht="45" x14ac:dyDescent="0.25">
      <c r="A23" s="38" t="s">
        <v>167</v>
      </c>
      <c r="B23" s="38" t="s">
        <v>74</v>
      </c>
      <c r="C23" s="38">
        <v>95</v>
      </c>
      <c r="D23" s="38" t="s">
        <v>587</v>
      </c>
      <c r="E23" s="38" t="s">
        <v>157</v>
      </c>
      <c r="F23" s="38" t="s">
        <v>165</v>
      </c>
      <c r="G23" s="38" t="s">
        <v>159</v>
      </c>
      <c r="H23" s="38" t="s">
        <v>72</v>
      </c>
      <c r="I23" s="38" t="s">
        <v>168</v>
      </c>
    </row>
    <row r="24" spans="1:9" ht="45" x14ac:dyDescent="0.25">
      <c r="A24" s="38" t="s">
        <v>286</v>
      </c>
      <c r="B24" s="38" t="s">
        <v>137</v>
      </c>
      <c r="C24" s="38">
        <v>95</v>
      </c>
      <c r="D24" s="38" t="s">
        <v>587</v>
      </c>
      <c r="E24" s="38" t="s">
        <v>157</v>
      </c>
      <c r="F24" s="38" t="s">
        <v>158</v>
      </c>
      <c r="G24" s="38" t="s">
        <v>159</v>
      </c>
      <c r="H24" s="38" t="s">
        <v>138</v>
      </c>
      <c r="I24" s="38"/>
    </row>
    <row r="25" spans="1:9" ht="45" x14ac:dyDescent="0.25">
      <c r="A25" s="38" t="s">
        <v>285</v>
      </c>
      <c r="B25" s="38" t="s">
        <v>137</v>
      </c>
      <c r="C25" s="38">
        <v>95</v>
      </c>
      <c r="D25" s="38" t="s">
        <v>587</v>
      </c>
      <c r="E25" s="38" t="s">
        <v>157</v>
      </c>
      <c r="F25" s="38" t="s">
        <v>158</v>
      </c>
      <c r="G25" s="38" t="s">
        <v>159</v>
      </c>
      <c r="H25" s="38" t="s">
        <v>136</v>
      </c>
      <c r="I25" s="38"/>
    </row>
    <row r="26" spans="1:9" ht="45" x14ac:dyDescent="0.25">
      <c r="A26" s="38" t="s">
        <v>291</v>
      </c>
      <c r="B26" s="38" t="s">
        <v>137</v>
      </c>
      <c r="C26" s="38">
        <v>95</v>
      </c>
      <c r="D26" s="38" t="s">
        <v>587</v>
      </c>
      <c r="E26" s="38" t="s">
        <v>157</v>
      </c>
      <c r="F26" s="38" t="s">
        <v>158</v>
      </c>
      <c r="G26" s="38" t="s">
        <v>159</v>
      </c>
      <c r="H26" s="38" t="s">
        <v>140</v>
      </c>
      <c r="I26" s="38" t="s">
        <v>292</v>
      </c>
    </row>
    <row r="27" spans="1:9" ht="45" x14ac:dyDescent="0.25">
      <c r="A27" s="38" t="s">
        <v>289</v>
      </c>
      <c r="B27" s="38" t="s">
        <v>137</v>
      </c>
      <c r="C27" s="38">
        <v>95</v>
      </c>
      <c r="D27" s="38" t="s">
        <v>587</v>
      </c>
      <c r="E27" s="38" t="s">
        <v>157</v>
      </c>
      <c r="F27" s="38" t="s">
        <v>158</v>
      </c>
      <c r="G27" s="38" t="s">
        <v>159</v>
      </c>
      <c r="H27" s="38" t="s">
        <v>139</v>
      </c>
      <c r="I27" s="38"/>
    </row>
    <row r="28" spans="1:9" ht="45" x14ac:dyDescent="0.25">
      <c r="A28" s="38" t="s">
        <v>287</v>
      </c>
      <c r="B28" s="38" t="s">
        <v>137</v>
      </c>
      <c r="C28" s="38">
        <v>95</v>
      </c>
      <c r="D28" s="38" t="s">
        <v>587</v>
      </c>
      <c r="E28" s="38" t="s">
        <v>157</v>
      </c>
      <c r="F28" s="38" t="s">
        <v>162</v>
      </c>
      <c r="G28" s="38" t="s">
        <v>159</v>
      </c>
      <c r="H28" s="38" t="s">
        <v>138</v>
      </c>
      <c r="I28" s="38" t="s">
        <v>288</v>
      </c>
    </row>
    <row r="29" spans="1:9" ht="90" x14ac:dyDescent="0.25">
      <c r="A29" s="38" t="s">
        <v>308</v>
      </c>
      <c r="B29" s="38" t="s">
        <v>150</v>
      </c>
      <c r="C29" s="38">
        <v>95</v>
      </c>
      <c r="D29" s="38" t="s">
        <v>587</v>
      </c>
      <c r="E29" s="38" t="s">
        <v>157</v>
      </c>
      <c r="F29" s="38" t="s">
        <v>158</v>
      </c>
      <c r="G29" s="38" t="s">
        <v>159</v>
      </c>
      <c r="H29" s="38" t="s">
        <v>149</v>
      </c>
      <c r="I29" s="38" t="s">
        <v>309</v>
      </c>
    </row>
    <row r="30" spans="1:9" ht="90" x14ac:dyDescent="0.25">
      <c r="A30" s="38" t="s">
        <v>310</v>
      </c>
      <c r="B30" s="38" t="s">
        <v>150</v>
      </c>
      <c r="C30" s="38">
        <v>95</v>
      </c>
      <c r="D30" s="38" t="s">
        <v>587</v>
      </c>
      <c r="E30" s="38" t="s">
        <v>157</v>
      </c>
      <c r="F30" s="38" t="s">
        <v>158</v>
      </c>
      <c r="G30" s="38" t="s">
        <v>159</v>
      </c>
      <c r="H30" s="38" t="s">
        <v>149</v>
      </c>
      <c r="I30" s="38" t="s">
        <v>311</v>
      </c>
    </row>
    <row r="31" spans="1:9" ht="45" x14ac:dyDescent="0.25">
      <c r="A31" s="38" t="s">
        <v>171</v>
      </c>
      <c r="B31" s="38" t="s">
        <v>77</v>
      </c>
      <c r="C31" s="38">
        <v>95</v>
      </c>
      <c r="D31" s="38" t="s">
        <v>587</v>
      </c>
      <c r="E31" s="38" t="s">
        <v>157</v>
      </c>
      <c r="F31" s="38" t="s">
        <v>165</v>
      </c>
      <c r="G31" s="38" t="s">
        <v>159</v>
      </c>
      <c r="H31" s="38" t="s">
        <v>75</v>
      </c>
      <c r="I31" s="38" t="s">
        <v>170</v>
      </c>
    </row>
    <row r="32" spans="1:9" ht="45" x14ac:dyDescent="0.25">
      <c r="A32" s="38" t="s">
        <v>169</v>
      </c>
      <c r="B32" s="38" t="s">
        <v>77</v>
      </c>
      <c r="C32" s="38">
        <v>95</v>
      </c>
      <c r="D32" s="38" t="s">
        <v>587</v>
      </c>
      <c r="E32" s="38" t="s">
        <v>157</v>
      </c>
      <c r="F32" s="38" t="s">
        <v>165</v>
      </c>
      <c r="G32" s="38" t="s">
        <v>159</v>
      </c>
      <c r="H32" s="38" t="s">
        <v>75</v>
      </c>
      <c r="I32" s="38" t="s">
        <v>170</v>
      </c>
    </row>
    <row r="33" spans="1:9" ht="45" x14ac:dyDescent="0.25">
      <c r="A33" s="38" t="s">
        <v>172</v>
      </c>
      <c r="B33" s="38" t="s">
        <v>77</v>
      </c>
      <c r="C33" s="38">
        <v>95</v>
      </c>
      <c r="D33" s="38" t="s">
        <v>587</v>
      </c>
      <c r="E33" s="38" t="s">
        <v>157</v>
      </c>
      <c r="F33" s="38" t="s">
        <v>173</v>
      </c>
      <c r="G33" s="38" t="s">
        <v>159</v>
      </c>
      <c r="H33" s="38" t="s">
        <v>75</v>
      </c>
      <c r="I33" s="38" t="s">
        <v>174</v>
      </c>
    </row>
    <row r="34" spans="1:9" ht="45" x14ac:dyDescent="0.25">
      <c r="A34" s="38" t="s">
        <v>178</v>
      </c>
      <c r="B34" s="38" t="s">
        <v>77</v>
      </c>
      <c r="C34" s="38">
        <v>95</v>
      </c>
      <c r="D34" s="38" t="s">
        <v>587</v>
      </c>
      <c r="E34" s="38" t="s">
        <v>157</v>
      </c>
      <c r="F34" s="38" t="s">
        <v>176</v>
      </c>
      <c r="G34" s="38" t="s">
        <v>159</v>
      </c>
      <c r="H34" s="38" t="s">
        <v>75</v>
      </c>
      <c r="I34" s="38" t="s">
        <v>179</v>
      </c>
    </row>
    <row r="35" spans="1:9" ht="45" x14ac:dyDescent="0.25">
      <c r="A35" s="38" t="s">
        <v>243</v>
      </c>
      <c r="B35" s="38" t="s">
        <v>101</v>
      </c>
      <c r="C35" s="38">
        <v>95</v>
      </c>
      <c r="D35" s="38" t="s">
        <v>587</v>
      </c>
      <c r="E35" s="38" t="s">
        <v>157</v>
      </c>
      <c r="F35" s="38" t="s">
        <v>158</v>
      </c>
      <c r="G35" s="38" t="s">
        <v>159</v>
      </c>
      <c r="H35" s="38" t="s">
        <v>103</v>
      </c>
      <c r="I35" s="38"/>
    </row>
    <row r="36" spans="1:9" ht="45" x14ac:dyDescent="0.25">
      <c r="A36" s="38" t="s">
        <v>272</v>
      </c>
      <c r="B36" s="38" t="s">
        <v>125</v>
      </c>
      <c r="C36" s="38">
        <v>95</v>
      </c>
      <c r="D36" s="38" t="s">
        <v>587</v>
      </c>
      <c r="E36" s="38" t="s">
        <v>157</v>
      </c>
      <c r="F36" s="38" t="s">
        <v>162</v>
      </c>
      <c r="G36" s="38" t="s">
        <v>159</v>
      </c>
      <c r="H36" s="38" t="s">
        <v>124</v>
      </c>
      <c r="I36" s="38" t="s">
        <v>273</v>
      </c>
    </row>
    <row r="37" spans="1:9" ht="60" x14ac:dyDescent="0.25">
      <c r="A37" s="38" t="s">
        <v>280</v>
      </c>
      <c r="B37" s="38" t="s">
        <v>125</v>
      </c>
      <c r="C37" s="38">
        <v>95</v>
      </c>
      <c r="D37" s="38" t="s">
        <v>587</v>
      </c>
      <c r="E37" s="38" t="s">
        <v>157</v>
      </c>
      <c r="F37" s="38" t="s">
        <v>158</v>
      </c>
      <c r="G37" s="38" t="s">
        <v>159</v>
      </c>
      <c r="H37" s="38" t="s">
        <v>124</v>
      </c>
      <c r="I37" s="38" t="s">
        <v>281</v>
      </c>
    </row>
    <row r="38" spans="1:9" ht="45" x14ac:dyDescent="0.25">
      <c r="A38" s="38" t="s">
        <v>257</v>
      </c>
      <c r="B38" s="38" t="s">
        <v>113</v>
      </c>
      <c r="C38" s="38">
        <v>95</v>
      </c>
      <c r="D38" s="38" t="s">
        <v>587</v>
      </c>
      <c r="E38" s="38" t="s">
        <v>157</v>
      </c>
      <c r="F38" s="38" t="s">
        <v>158</v>
      </c>
      <c r="G38" s="38" t="s">
        <v>159</v>
      </c>
      <c r="H38" s="38" t="s">
        <v>112</v>
      </c>
      <c r="I38" s="38" t="s">
        <v>258</v>
      </c>
    </row>
    <row r="39" spans="1:9" ht="45" x14ac:dyDescent="0.25">
      <c r="A39" s="38" t="s">
        <v>194</v>
      </c>
      <c r="B39" s="38" t="s">
        <v>89</v>
      </c>
      <c r="C39" s="38">
        <v>95</v>
      </c>
      <c r="D39" s="38" t="s">
        <v>587</v>
      </c>
      <c r="E39" s="38" t="s">
        <v>157</v>
      </c>
      <c r="F39" s="38" t="s">
        <v>158</v>
      </c>
      <c r="G39" s="38" t="s">
        <v>195</v>
      </c>
      <c r="H39" s="38" t="s">
        <v>87</v>
      </c>
      <c r="I39" s="38"/>
    </row>
    <row r="40" spans="1:9" ht="45" x14ac:dyDescent="0.25">
      <c r="A40" s="38" t="s">
        <v>198</v>
      </c>
      <c r="B40" s="38" t="s">
        <v>89</v>
      </c>
      <c r="C40" s="38">
        <v>95</v>
      </c>
      <c r="D40" s="38" t="s">
        <v>587</v>
      </c>
      <c r="E40" s="38" t="s">
        <v>157</v>
      </c>
      <c r="F40" s="38" t="s">
        <v>158</v>
      </c>
      <c r="G40" s="38" t="s">
        <v>199</v>
      </c>
      <c r="H40" s="38" t="s">
        <v>87</v>
      </c>
      <c r="I40" s="38"/>
    </row>
    <row r="41" spans="1:9" ht="45" x14ac:dyDescent="0.25">
      <c r="A41" s="38" t="s">
        <v>197</v>
      </c>
      <c r="B41" s="38" t="s">
        <v>89</v>
      </c>
      <c r="C41" s="38">
        <v>95</v>
      </c>
      <c r="D41" s="38" t="s">
        <v>587</v>
      </c>
      <c r="E41" s="38" t="s">
        <v>157</v>
      </c>
      <c r="F41" s="38" t="s">
        <v>158</v>
      </c>
      <c r="G41" s="38" t="s">
        <v>159</v>
      </c>
      <c r="H41" s="38" t="s">
        <v>87</v>
      </c>
      <c r="I41" s="38"/>
    </row>
    <row r="42" spans="1:9" ht="45" x14ac:dyDescent="0.25">
      <c r="A42" s="38" t="s">
        <v>250</v>
      </c>
      <c r="B42" s="38" t="s">
        <v>108</v>
      </c>
      <c r="C42" s="38">
        <v>95</v>
      </c>
      <c r="D42" s="38" t="s">
        <v>587</v>
      </c>
      <c r="E42" s="38" t="s">
        <v>157</v>
      </c>
      <c r="F42" s="38" t="s">
        <v>158</v>
      </c>
      <c r="G42" s="38" t="s">
        <v>159</v>
      </c>
      <c r="H42" s="38" t="s">
        <v>107</v>
      </c>
      <c r="I42" s="38" t="s">
        <v>251</v>
      </c>
    </row>
    <row r="43" spans="1:9" ht="45" x14ac:dyDescent="0.25">
      <c r="A43" s="38" t="s">
        <v>183</v>
      </c>
      <c r="B43" s="38" t="s">
        <v>79</v>
      </c>
      <c r="C43" s="38">
        <v>95</v>
      </c>
      <c r="D43" s="38" t="s">
        <v>587</v>
      </c>
      <c r="E43" s="38" t="s">
        <v>157</v>
      </c>
      <c r="F43" s="38" t="s">
        <v>158</v>
      </c>
      <c r="G43" s="38" t="s">
        <v>159</v>
      </c>
      <c r="H43" s="38" t="s">
        <v>78</v>
      </c>
      <c r="I43" s="38" t="s">
        <v>184</v>
      </c>
    </row>
    <row r="44" spans="1:9" ht="45" x14ac:dyDescent="0.25">
      <c r="A44" s="38" t="s">
        <v>185</v>
      </c>
      <c r="B44" s="38" t="s">
        <v>79</v>
      </c>
      <c r="C44" s="38">
        <v>95</v>
      </c>
      <c r="D44" s="38" t="s">
        <v>587</v>
      </c>
      <c r="E44" s="38" t="s">
        <v>157</v>
      </c>
      <c r="F44" s="38" t="s">
        <v>158</v>
      </c>
      <c r="G44" s="38" t="s">
        <v>159</v>
      </c>
      <c r="H44" s="38" t="s">
        <v>78</v>
      </c>
      <c r="I44" s="38" t="s">
        <v>186</v>
      </c>
    </row>
    <row r="45" spans="1:9" ht="45" x14ac:dyDescent="0.25">
      <c r="A45" s="38" t="s">
        <v>181</v>
      </c>
      <c r="B45" s="38" t="s">
        <v>79</v>
      </c>
      <c r="C45" s="38">
        <v>95</v>
      </c>
      <c r="D45" s="38" t="s">
        <v>587</v>
      </c>
      <c r="E45" s="38" t="s">
        <v>157</v>
      </c>
      <c r="F45" s="38" t="s">
        <v>158</v>
      </c>
      <c r="G45" s="38" t="s">
        <v>159</v>
      </c>
      <c r="H45" s="38" t="s">
        <v>78</v>
      </c>
      <c r="I45" s="38" t="s">
        <v>182</v>
      </c>
    </row>
    <row r="46" spans="1:9" ht="45" x14ac:dyDescent="0.25">
      <c r="A46" s="38" t="s">
        <v>196</v>
      </c>
      <c r="B46" s="38" t="s">
        <v>89</v>
      </c>
      <c r="C46" s="38">
        <v>95</v>
      </c>
      <c r="D46" s="38" t="s">
        <v>587</v>
      </c>
      <c r="E46" s="38" t="s">
        <v>157</v>
      </c>
      <c r="F46" s="38" t="s">
        <v>158</v>
      </c>
      <c r="G46" s="38" t="s">
        <v>159</v>
      </c>
      <c r="H46" s="38" t="s">
        <v>87</v>
      </c>
      <c r="I46" s="38"/>
    </row>
    <row r="47" spans="1:9" ht="45" x14ac:dyDescent="0.25">
      <c r="A47" s="38" t="s">
        <v>276</v>
      </c>
      <c r="B47" s="38" t="s">
        <v>115</v>
      </c>
      <c r="C47" s="38">
        <v>95</v>
      </c>
      <c r="D47" s="38" t="s">
        <v>587</v>
      </c>
      <c r="E47" s="38" t="s">
        <v>157</v>
      </c>
      <c r="F47" s="38" t="s">
        <v>158</v>
      </c>
      <c r="G47" s="38" t="s">
        <v>159</v>
      </c>
      <c r="H47" s="38" t="s">
        <v>127</v>
      </c>
      <c r="I47" s="38" t="s">
        <v>277</v>
      </c>
    </row>
    <row r="48" spans="1:9" ht="45" x14ac:dyDescent="0.25">
      <c r="A48" s="38" t="s">
        <v>180</v>
      </c>
      <c r="B48" s="38" t="s">
        <v>77</v>
      </c>
      <c r="C48" s="38">
        <v>95</v>
      </c>
      <c r="D48" s="38" t="s">
        <v>587</v>
      </c>
      <c r="E48" s="38" t="s">
        <v>157</v>
      </c>
      <c r="F48" s="38" t="s">
        <v>176</v>
      </c>
      <c r="G48" s="38" t="s">
        <v>159</v>
      </c>
      <c r="H48" s="38" t="s">
        <v>75</v>
      </c>
      <c r="I48" s="38" t="s">
        <v>179</v>
      </c>
    </row>
    <row r="49" spans="1:9" ht="45" x14ac:dyDescent="0.25">
      <c r="A49" s="38" t="s">
        <v>298</v>
      </c>
      <c r="B49" s="38" t="s">
        <v>145</v>
      </c>
      <c r="C49" s="38">
        <v>95</v>
      </c>
      <c r="D49" s="38" t="s">
        <v>587</v>
      </c>
      <c r="E49" s="38" t="s">
        <v>157</v>
      </c>
      <c r="F49" s="38" t="s">
        <v>158</v>
      </c>
      <c r="G49" s="38" t="s">
        <v>159</v>
      </c>
      <c r="H49" s="38" t="s">
        <v>143</v>
      </c>
      <c r="I49" s="38" t="s">
        <v>299</v>
      </c>
    </row>
    <row r="50" spans="1:9" ht="45" x14ac:dyDescent="0.25">
      <c r="A50" s="38" t="s">
        <v>303</v>
      </c>
      <c r="B50" s="38" t="s">
        <v>145</v>
      </c>
      <c r="C50" s="38">
        <v>95</v>
      </c>
      <c r="D50" s="38" t="s">
        <v>587</v>
      </c>
      <c r="E50" s="38" t="s">
        <v>157</v>
      </c>
      <c r="F50" s="38" t="s">
        <v>158</v>
      </c>
      <c r="G50" s="38" t="s">
        <v>159</v>
      </c>
      <c r="H50" s="38" t="s">
        <v>143</v>
      </c>
      <c r="I50" s="38" t="s">
        <v>301</v>
      </c>
    </row>
    <row r="51" spans="1:9" ht="45" x14ac:dyDescent="0.25">
      <c r="A51" s="38" t="s">
        <v>296</v>
      </c>
      <c r="B51" s="38" t="s">
        <v>145</v>
      </c>
      <c r="C51" s="38">
        <v>95</v>
      </c>
      <c r="D51" s="38" t="s">
        <v>587</v>
      </c>
      <c r="E51" s="38" t="s">
        <v>157</v>
      </c>
      <c r="F51" s="38" t="s">
        <v>158</v>
      </c>
      <c r="G51" s="38" t="s">
        <v>159</v>
      </c>
      <c r="H51" s="38" t="s">
        <v>143</v>
      </c>
      <c r="I51" s="38" t="s">
        <v>297</v>
      </c>
    </row>
    <row r="52" spans="1:9" ht="45" x14ac:dyDescent="0.25">
      <c r="A52" s="38" t="s">
        <v>302</v>
      </c>
      <c r="B52" s="38" t="s">
        <v>145</v>
      </c>
      <c r="C52" s="38">
        <v>95</v>
      </c>
      <c r="D52" s="38" t="s">
        <v>587</v>
      </c>
      <c r="E52" s="38" t="s">
        <v>157</v>
      </c>
      <c r="F52" s="38" t="s">
        <v>158</v>
      </c>
      <c r="G52" s="38" t="s">
        <v>159</v>
      </c>
      <c r="H52" s="38" t="s">
        <v>143</v>
      </c>
      <c r="I52" s="38" t="s">
        <v>301</v>
      </c>
    </row>
    <row r="53" spans="1:9" ht="45" x14ac:dyDescent="0.25">
      <c r="A53" s="38" t="s">
        <v>300</v>
      </c>
      <c r="B53" s="38" t="s">
        <v>145</v>
      </c>
      <c r="C53" s="38">
        <v>95</v>
      </c>
      <c r="D53" s="38" t="s">
        <v>587</v>
      </c>
      <c r="E53" s="38" t="s">
        <v>157</v>
      </c>
      <c r="F53" s="38" t="s">
        <v>158</v>
      </c>
      <c r="G53" s="38" t="s">
        <v>159</v>
      </c>
      <c r="H53" s="38" t="s">
        <v>143</v>
      </c>
      <c r="I53" s="38" t="s">
        <v>301</v>
      </c>
    </row>
    <row r="54" spans="1:9" ht="45" x14ac:dyDescent="0.25">
      <c r="A54" s="38" t="s">
        <v>187</v>
      </c>
      <c r="B54" s="38" t="s">
        <v>81</v>
      </c>
      <c r="C54" s="38">
        <v>95</v>
      </c>
      <c r="D54" s="38" t="s">
        <v>587</v>
      </c>
      <c r="E54" s="38" t="s">
        <v>157</v>
      </c>
      <c r="F54" s="38" t="s">
        <v>158</v>
      </c>
      <c r="G54" s="38" t="s">
        <v>159</v>
      </c>
      <c r="H54" s="38" t="s">
        <v>80</v>
      </c>
      <c r="I54" s="38" t="s">
        <v>188</v>
      </c>
    </row>
    <row r="55" spans="1:9" ht="45" x14ac:dyDescent="0.25">
      <c r="A55" s="38" t="s">
        <v>283</v>
      </c>
      <c r="B55" s="38" t="s">
        <v>135</v>
      </c>
      <c r="C55" s="38">
        <v>95</v>
      </c>
      <c r="D55" s="38" t="s">
        <v>587</v>
      </c>
      <c r="E55" s="38" t="s">
        <v>157</v>
      </c>
      <c r="F55" s="38" t="s">
        <v>158</v>
      </c>
      <c r="G55" s="38" t="s">
        <v>159</v>
      </c>
      <c r="H55" s="38" t="s">
        <v>134</v>
      </c>
      <c r="I55" s="38" t="s">
        <v>284</v>
      </c>
    </row>
    <row r="56" spans="1:9" ht="45" x14ac:dyDescent="0.25">
      <c r="A56" s="38" t="s">
        <v>263</v>
      </c>
      <c r="B56" s="38" t="s">
        <v>117</v>
      </c>
      <c r="C56" s="38">
        <v>95</v>
      </c>
      <c r="D56" s="38" t="s">
        <v>587</v>
      </c>
      <c r="E56" s="38" t="s">
        <v>157</v>
      </c>
      <c r="F56" s="38"/>
      <c r="G56" s="38" t="s">
        <v>159</v>
      </c>
      <c r="H56" s="38" t="s">
        <v>116</v>
      </c>
      <c r="I56" s="38" t="s">
        <v>264</v>
      </c>
    </row>
    <row r="57" spans="1:9" ht="45" x14ac:dyDescent="0.25">
      <c r="A57" s="38" t="s">
        <v>190</v>
      </c>
      <c r="B57" s="38" t="s">
        <v>84</v>
      </c>
      <c r="C57" s="38">
        <v>95</v>
      </c>
      <c r="D57" s="38" t="s">
        <v>587</v>
      </c>
      <c r="E57" s="38" t="s">
        <v>157</v>
      </c>
      <c r="F57" s="38" t="s">
        <v>158</v>
      </c>
      <c r="G57" s="38" t="s">
        <v>159</v>
      </c>
      <c r="H57" s="38" t="s">
        <v>82</v>
      </c>
      <c r="I57" s="38"/>
    </row>
    <row r="58" spans="1:9" ht="45" x14ac:dyDescent="0.25">
      <c r="A58" s="38" t="s">
        <v>593</v>
      </c>
      <c r="B58" s="38" t="s">
        <v>121</v>
      </c>
      <c r="C58" s="38">
        <v>95</v>
      </c>
      <c r="D58" s="38" t="s">
        <v>587</v>
      </c>
      <c r="E58" s="38" t="s">
        <v>157</v>
      </c>
      <c r="F58" s="38" t="s">
        <v>158</v>
      </c>
      <c r="G58" s="38" t="s">
        <v>159</v>
      </c>
      <c r="H58" s="38" t="s">
        <v>120</v>
      </c>
      <c r="I58" s="38" t="s">
        <v>594</v>
      </c>
    </row>
    <row r="59" spans="1:9" ht="60" x14ac:dyDescent="0.25">
      <c r="A59" s="38" t="s">
        <v>235</v>
      </c>
      <c r="B59" s="38" t="s">
        <v>101</v>
      </c>
      <c r="C59" s="38">
        <v>95</v>
      </c>
      <c r="D59" s="38" t="s">
        <v>587</v>
      </c>
      <c r="E59" s="38" t="s">
        <v>157</v>
      </c>
      <c r="F59" s="38" t="s">
        <v>158</v>
      </c>
      <c r="G59" s="38" t="s">
        <v>159</v>
      </c>
      <c r="H59" s="38" t="s">
        <v>100</v>
      </c>
      <c r="I59" s="38" t="s">
        <v>236</v>
      </c>
    </row>
    <row r="60" spans="1:9" ht="45" x14ac:dyDescent="0.25">
      <c r="A60" s="38" t="s">
        <v>237</v>
      </c>
      <c r="B60" s="38" t="s">
        <v>101</v>
      </c>
      <c r="C60" s="38">
        <v>95</v>
      </c>
      <c r="D60" s="38" t="s">
        <v>587</v>
      </c>
      <c r="E60" s="38" t="s">
        <v>157</v>
      </c>
      <c r="F60" s="38" t="s">
        <v>158</v>
      </c>
      <c r="G60" s="38" t="s">
        <v>159</v>
      </c>
      <c r="H60" s="38" t="s">
        <v>100</v>
      </c>
      <c r="I60" s="38" t="s">
        <v>238</v>
      </c>
    </row>
    <row r="61" spans="1:9" ht="45" x14ac:dyDescent="0.25">
      <c r="A61" s="38" t="s">
        <v>156</v>
      </c>
      <c r="B61" s="38" t="s">
        <v>71</v>
      </c>
      <c r="C61" s="38">
        <v>95</v>
      </c>
      <c r="D61" s="38" t="s">
        <v>587</v>
      </c>
      <c r="E61" s="38" t="s">
        <v>157</v>
      </c>
      <c r="F61" s="38" t="s">
        <v>158</v>
      </c>
      <c r="G61" s="38" t="s">
        <v>159</v>
      </c>
      <c r="H61" s="38" t="s">
        <v>69</v>
      </c>
      <c r="I61" s="38" t="s">
        <v>160</v>
      </c>
    </row>
    <row r="62" spans="1:9" ht="45" x14ac:dyDescent="0.25">
      <c r="A62" s="38" t="s">
        <v>595</v>
      </c>
      <c r="B62" s="38" t="s">
        <v>126</v>
      </c>
      <c r="C62" s="38">
        <v>95</v>
      </c>
      <c r="D62" s="38" t="s">
        <v>587</v>
      </c>
      <c r="E62" s="38" t="s">
        <v>157</v>
      </c>
      <c r="F62" s="38" t="s">
        <v>158</v>
      </c>
      <c r="G62" s="38" t="s">
        <v>159</v>
      </c>
      <c r="H62" s="38" t="s">
        <v>572</v>
      </c>
      <c r="I62" s="38" t="s">
        <v>596</v>
      </c>
    </row>
    <row r="63" spans="1:9" ht="45" x14ac:dyDescent="0.25">
      <c r="A63" s="38" t="s">
        <v>282</v>
      </c>
      <c r="B63" s="38" t="s">
        <v>126</v>
      </c>
      <c r="C63" s="38">
        <v>95</v>
      </c>
      <c r="D63" s="38" t="s">
        <v>587</v>
      </c>
      <c r="E63" s="38" t="s">
        <v>157</v>
      </c>
      <c r="F63" s="38" t="s">
        <v>158</v>
      </c>
      <c r="G63" s="38" t="s">
        <v>159</v>
      </c>
      <c r="H63" s="38" t="s">
        <v>572</v>
      </c>
      <c r="I63" s="38" t="s">
        <v>597</v>
      </c>
    </row>
    <row r="64" spans="1:9" ht="45" x14ac:dyDescent="0.25">
      <c r="A64" s="38" t="s">
        <v>270</v>
      </c>
      <c r="B64" s="38" t="s">
        <v>123</v>
      </c>
      <c r="C64" s="38">
        <v>95</v>
      </c>
      <c r="D64" s="38" t="s">
        <v>587</v>
      </c>
      <c r="E64" s="38" t="s">
        <v>157</v>
      </c>
      <c r="F64" s="38" t="s">
        <v>158</v>
      </c>
      <c r="G64" s="38" t="s">
        <v>159</v>
      </c>
      <c r="H64" s="38" t="s">
        <v>122</v>
      </c>
      <c r="I64" s="38" t="s">
        <v>271</v>
      </c>
    </row>
    <row r="65" spans="1:9" ht="45" x14ac:dyDescent="0.25">
      <c r="A65" s="38" t="s">
        <v>229</v>
      </c>
      <c r="B65" s="38" t="s">
        <v>99</v>
      </c>
      <c r="C65" s="38">
        <v>95</v>
      </c>
      <c r="D65" s="38" t="s">
        <v>587</v>
      </c>
      <c r="E65" s="38" t="s">
        <v>157</v>
      </c>
      <c r="F65" s="38" t="s">
        <v>158</v>
      </c>
      <c r="G65" s="38" t="s">
        <v>159</v>
      </c>
      <c r="H65" s="38" t="s">
        <v>98</v>
      </c>
      <c r="I65" s="38" t="s">
        <v>230</v>
      </c>
    </row>
    <row r="66" spans="1:9" ht="45" x14ac:dyDescent="0.25">
      <c r="A66" s="38" t="s">
        <v>239</v>
      </c>
      <c r="B66" s="38" t="s">
        <v>101</v>
      </c>
      <c r="C66" s="38">
        <v>90</v>
      </c>
      <c r="D66" s="38" t="s">
        <v>587</v>
      </c>
      <c r="E66" s="38" t="s">
        <v>157</v>
      </c>
      <c r="F66" s="38" t="s">
        <v>158</v>
      </c>
      <c r="G66" s="38" t="s">
        <v>159</v>
      </c>
      <c r="H66" s="38" t="s">
        <v>102</v>
      </c>
      <c r="I66" s="38"/>
    </row>
    <row r="67" spans="1:9" ht="45" x14ac:dyDescent="0.25">
      <c r="A67" s="38" t="s">
        <v>244</v>
      </c>
      <c r="B67" s="38" t="s">
        <v>105</v>
      </c>
      <c r="C67" s="38">
        <v>80</v>
      </c>
      <c r="D67" s="38" t="s">
        <v>587</v>
      </c>
      <c r="E67" s="38" t="s">
        <v>192</v>
      </c>
      <c r="F67" s="38" t="s">
        <v>158</v>
      </c>
      <c r="G67" s="38" t="s">
        <v>159</v>
      </c>
      <c r="H67" s="38" t="s">
        <v>104</v>
      </c>
      <c r="I67" s="38" t="s">
        <v>245</v>
      </c>
    </row>
    <row r="68" spans="1:9" ht="45" x14ac:dyDescent="0.25">
      <c r="A68" s="38" t="s">
        <v>268</v>
      </c>
      <c r="B68" s="38" t="s">
        <v>123</v>
      </c>
      <c r="C68" s="38">
        <v>75</v>
      </c>
      <c r="D68" s="38" t="s">
        <v>598</v>
      </c>
      <c r="E68" s="38" t="s">
        <v>157</v>
      </c>
      <c r="F68" s="38" t="s">
        <v>205</v>
      </c>
      <c r="G68" s="38" t="s">
        <v>159</v>
      </c>
      <c r="H68" s="38" t="s">
        <v>122</v>
      </c>
      <c r="I68" s="38" t="s">
        <v>269</v>
      </c>
    </row>
    <row r="69" spans="1:9" ht="105" x14ac:dyDescent="0.25">
      <c r="A69" s="38" t="s">
        <v>599</v>
      </c>
      <c r="B69" s="38" t="s">
        <v>575</v>
      </c>
      <c r="C69" s="38">
        <v>75</v>
      </c>
      <c r="D69" s="38" t="s">
        <v>598</v>
      </c>
      <c r="E69" s="38" t="s">
        <v>157</v>
      </c>
      <c r="F69" s="38" t="s">
        <v>158</v>
      </c>
      <c r="G69" s="38" t="s">
        <v>159</v>
      </c>
      <c r="H69" s="38" t="s">
        <v>578</v>
      </c>
      <c r="I69" s="38" t="s">
        <v>600</v>
      </c>
    </row>
    <row r="70" spans="1:9" ht="45" x14ac:dyDescent="0.25">
      <c r="A70" s="38" t="s">
        <v>217</v>
      </c>
      <c r="B70" s="38" t="s">
        <v>95</v>
      </c>
      <c r="C70" s="38">
        <v>75</v>
      </c>
      <c r="D70" s="38" t="s">
        <v>598</v>
      </c>
      <c r="E70" s="38" t="s">
        <v>157</v>
      </c>
      <c r="F70" s="38" t="s">
        <v>158</v>
      </c>
      <c r="G70" s="38" t="s">
        <v>159</v>
      </c>
      <c r="H70" s="38" t="s">
        <v>94</v>
      </c>
      <c r="I70" s="38" t="s">
        <v>218</v>
      </c>
    </row>
    <row r="71" spans="1:9" ht="45" x14ac:dyDescent="0.25">
      <c r="A71" s="38" t="s">
        <v>318</v>
      </c>
      <c r="B71" s="38" t="s">
        <v>154</v>
      </c>
      <c r="C71" s="38">
        <v>75</v>
      </c>
      <c r="D71" s="38" t="s">
        <v>598</v>
      </c>
      <c r="E71" s="38" t="s">
        <v>157</v>
      </c>
      <c r="F71" s="38" t="s">
        <v>158</v>
      </c>
      <c r="G71" s="38" t="s">
        <v>159</v>
      </c>
      <c r="H71" s="38" t="s">
        <v>153</v>
      </c>
      <c r="I71" s="38" t="s">
        <v>319</v>
      </c>
    </row>
    <row r="72" spans="1:9" ht="45" x14ac:dyDescent="0.25">
      <c r="A72" s="38" t="s">
        <v>241</v>
      </c>
      <c r="B72" s="38" t="s">
        <v>101</v>
      </c>
      <c r="C72" s="38">
        <v>75</v>
      </c>
      <c r="D72" s="38" t="s">
        <v>598</v>
      </c>
      <c r="E72" s="38" t="s">
        <v>157</v>
      </c>
      <c r="F72" s="38" t="s">
        <v>158</v>
      </c>
      <c r="G72" s="38" t="s">
        <v>195</v>
      </c>
      <c r="H72" s="38" t="s">
        <v>102</v>
      </c>
      <c r="I72" s="38"/>
    </row>
    <row r="73" spans="1:9" ht="45" x14ac:dyDescent="0.25">
      <c r="A73" s="38" t="s">
        <v>204</v>
      </c>
      <c r="B73" s="38" t="s">
        <v>91</v>
      </c>
      <c r="C73" s="38">
        <v>75</v>
      </c>
      <c r="D73" s="38" t="s">
        <v>598</v>
      </c>
      <c r="E73" s="38" t="s">
        <v>157</v>
      </c>
      <c r="F73" s="38" t="s">
        <v>205</v>
      </c>
      <c r="G73" s="38" t="s">
        <v>195</v>
      </c>
      <c r="H73" s="38" t="s">
        <v>90</v>
      </c>
      <c r="I73" s="38" t="s">
        <v>206</v>
      </c>
    </row>
    <row r="74" spans="1:9" ht="45" x14ac:dyDescent="0.25">
      <c r="A74" s="38" t="s">
        <v>261</v>
      </c>
      <c r="B74" s="38" t="s">
        <v>117</v>
      </c>
      <c r="C74" s="38">
        <v>75</v>
      </c>
      <c r="D74" s="38" t="s">
        <v>598</v>
      </c>
      <c r="E74" s="38" t="s">
        <v>157</v>
      </c>
      <c r="F74" s="38" t="s">
        <v>173</v>
      </c>
      <c r="G74" s="38" t="s">
        <v>159</v>
      </c>
      <c r="H74" s="38" t="s">
        <v>116</v>
      </c>
      <c r="I74" s="38" t="s">
        <v>262</v>
      </c>
    </row>
    <row r="75" spans="1:9" ht="45" x14ac:dyDescent="0.25">
      <c r="A75" s="38" t="s">
        <v>233</v>
      </c>
      <c r="B75" s="38" t="s">
        <v>99</v>
      </c>
      <c r="C75" s="38">
        <v>70</v>
      </c>
      <c r="D75" s="38" t="s">
        <v>598</v>
      </c>
      <c r="E75" s="38" t="s">
        <v>192</v>
      </c>
      <c r="F75" s="38" t="s">
        <v>158</v>
      </c>
      <c r="G75" s="38" t="s">
        <v>195</v>
      </c>
      <c r="H75" s="38" t="s">
        <v>98</v>
      </c>
      <c r="I75" s="38" t="s">
        <v>234</v>
      </c>
    </row>
    <row r="76" spans="1:9" ht="45" x14ac:dyDescent="0.25">
      <c r="A76" s="38" t="s">
        <v>191</v>
      </c>
      <c r="B76" s="38" t="s">
        <v>86</v>
      </c>
      <c r="C76" s="38">
        <v>70</v>
      </c>
      <c r="D76" s="38" t="s">
        <v>598</v>
      </c>
      <c r="E76" s="38" t="s">
        <v>192</v>
      </c>
      <c r="F76" s="38" t="s">
        <v>158</v>
      </c>
      <c r="G76" s="38" t="s">
        <v>159</v>
      </c>
      <c r="H76" s="38" t="s">
        <v>85</v>
      </c>
      <c r="I76" s="38" t="s">
        <v>193</v>
      </c>
    </row>
    <row r="77" spans="1:9" ht="45" x14ac:dyDescent="0.25">
      <c r="A77" s="38" t="s">
        <v>240</v>
      </c>
      <c r="B77" s="38" t="s">
        <v>101</v>
      </c>
      <c r="C77" s="38">
        <v>70</v>
      </c>
      <c r="D77" s="38" t="s">
        <v>598</v>
      </c>
      <c r="E77" s="38" t="s">
        <v>157</v>
      </c>
      <c r="F77" s="38" t="s">
        <v>158</v>
      </c>
      <c r="G77" s="38" t="s">
        <v>159</v>
      </c>
      <c r="H77" s="38" t="s">
        <v>102</v>
      </c>
      <c r="I77" s="38"/>
    </row>
    <row r="78" spans="1:9" ht="45" x14ac:dyDescent="0.25">
      <c r="A78" s="38" t="s">
        <v>290</v>
      </c>
      <c r="B78" s="38" t="s">
        <v>137</v>
      </c>
      <c r="C78" s="38">
        <v>65</v>
      </c>
      <c r="D78" s="38" t="s">
        <v>598</v>
      </c>
      <c r="E78" s="38" t="s">
        <v>157</v>
      </c>
      <c r="F78" s="38" t="s">
        <v>162</v>
      </c>
      <c r="G78" s="38" t="s">
        <v>159</v>
      </c>
      <c r="H78" s="38" t="s">
        <v>139</v>
      </c>
      <c r="I78" s="38"/>
    </row>
    <row r="79" spans="1:9" ht="45" x14ac:dyDescent="0.25">
      <c r="A79" s="38" t="s">
        <v>601</v>
      </c>
      <c r="B79" s="38" t="s">
        <v>602</v>
      </c>
      <c r="C79" s="38">
        <v>65</v>
      </c>
      <c r="D79" s="38" t="s">
        <v>598</v>
      </c>
      <c r="E79" s="38" t="s">
        <v>157</v>
      </c>
      <c r="F79" s="38" t="s">
        <v>158</v>
      </c>
      <c r="G79" s="38" t="s">
        <v>195</v>
      </c>
      <c r="H79" s="38" t="s">
        <v>132</v>
      </c>
      <c r="I79" s="38" t="s">
        <v>603</v>
      </c>
    </row>
    <row r="80" spans="1:9" ht="45" x14ac:dyDescent="0.25">
      <c r="A80" s="38" t="s">
        <v>246</v>
      </c>
      <c r="B80" s="38" t="s">
        <v>86</v>
      </c>
      <c r="C80" s="38">
        <v>65</v>
      </c>
      <c r="D80" s="38" t="s">
        <v>598</v>
      </c>
      <c r="E80" s="38" t="s">
        <v>157</v>
      </c>
      <c r="F80" s="38" t="s">
        <v>158</v>
      </c>
      <c r="G80" s="38" t="s">
        <v>159</v>
      </c>
      <c r="H80" s="38" t="s">
        <v>106</v>
      </c>
      <c r="I80" s="38" t="s">
        <v>247</v>
      </c>
    </row>
    <row r="81" spans="1:9" ht="60" x14ac:dyDescent="0.25">
      <c r="A81" s="38" t="s">
        <v>293</v>
      </c>
      <c r="B81" s="38" t="s">
        <v>142</v>
      </c>
      <c r="C81" s="38">
        <v>65</v>
      </c>
      <c r="D81" s="38" t="s">
        <v>598</v>
      </c>
      <c r="E81" s="38" t="s">
        <v>157</v>
      </c>
      <c r="F81" s="38" t="s">
        <v>165</v>
      </c>
      <c r="G81" s="38" t="s">
        <v>159</v>
      </c>
      <c r="H81" s="38" t="s">
        <v>141</v>
      </c>
      <c r="I81" s="38" t="s">
        <v>294</v>
      </c>
    </row>
    <row r="82" spans="1:9" ht="45" x14ac:dyDescent="0.25">
      <c r="A82" s="38" t="s">
        <v>295</v>
      </c>
      <c r="B82" s="38" t="s">
        <v>142</v>
      </c>
      <c r="C82" s="38">
        <v>65</v>
      </c>
      <c r="D82" s="38" t="s">
        <v>598</v>
      </c>
      <c r="E82" s="38" t="s">
        <v>157</v>
      </c>
      <c r="F82" s="38" t="s">
        <v>158</v>
      </c>
      <c r="G82" s="38" t="s">
        <v>159</v>
      </c>
      <c r="H82" s="38" t="s">
        <v>141</v>
      </c>
      <c r="I82" s="38" t="s">
        <v>294</v>
      </c>
    </row>
    <row r="83" spans="1:9" ht="45" x14ac:dyDescent="0.25">
      <c r="A83" s="38" t="s">
        <v>161</v>
      </c>
      <c r="B83" s="38" t="s">
        <v>71</v>
      </c>
      <c r="C83" s="38">
        <v>65</v>
      </c>
      <c r="D83" s="38" t="s">
        <v>598</v>
      </c>
      <c r="E83" s="38" t="s">
        <v>157</v>
      </c>
      <c r="F83" s="38" t="s">
        <v>162</v>
      </c>
      <c r="G83" s="38" t="s">
        <v>159</v>
      </c>
      <c r="H83" s="38" t="s">
        <v>69</v>
      </c>
      <c r="I83" s="38"/>
    </row>
    <row r="84" spans="1:9" ht="45" x14ac:dyDescent="0.25">
      <c r="A84" s="38" t="s">
        <v>163</v>
      </c>
      <c r="B84" s="38" t="s">
        <v>71</v>
      </c>
      <c r="C84" s="38">
        <v>65</v>
      </c>
      <c r="D84" s="38" t="s">
        <v>598</v>
      </c>
      <c r="E84" s="38" t="s">
        <v>157</v>
      </c>
      <c r="F84" s="38" t="s">
        <v>162</v>
      </c>
      <c r="G84" s="38" t="s">
        <v>159</v>
      </c>
      <c r="H84" s="38" t="s">
        <v>69</v>
      </c>
      <c r="I84" s="38"/>
    </row>
    <row r="85" spans="1:9" ht="45" x14ac:dyDescent="0.25">
      <c r="A85" s="38" t="s">
        <v>248</v>
      </c>
      <c r="B85" s="38" t="s">
        <v>249</v>
      </c>
      <c r="C85" s="38">
        <v>65</v>
      </c>
      <c r="D85" s="38" t="s">
        <v>598</v>
      </c>
      <c r="E85" s="38" t="s">
        <v>157</v>
      </c>
      <c r="F85" s="38" t="s">
        <v>158</v>
      </c>
      <c r="G85" s="38" t="s">
        <v>159</v>
      </c>
      <c r="H85" s="38" t="s">
        <v>106</v>
      </c>
      <c r="I85" s="38"/>
    </row>
    <row r="86" spans="1:9" ht="45" x14ac:dyDescent="0.25">
      <c r="A86" s="38" t="s">
        <v>316</v>
      </c>
      <c r="B86" s="38" t="s">
        <v>154</v>
      </c>
      <c r="C86" s="38">
        <v>60</v>
      </c>
      <c r="D86" s="38" t="s">
        <v>598</v>
      </c>
      <c r="E86" s="38" t="s">
        <v>157</v>
      </c>
      <c r="F86" s="38" t="s">
        <v>158</v>
      </c>
      <c r="G86" s="38" t="s">
        <v>159</v>
      </c>
      <c r="H86" s="38" t="s">
        <v>153</v>
      </c>
      <c r="I86" s="38" t="s">
        <v>317</v>
      </c>
    </row>
    <row r="87" spans="1:9" ht="45" x14ac:dyDescent="0.25">
      <c r="A87" s="38" t="s">
        <v>200</v>
      </c>
      <c r="B87" s="38" t="s">
        <v>91</v>
      </c>
      <c r="C87" s="38">
        <v>60</v>
      </c>
      <c r="D87" s="38" t="s">
        <v>598</v>
      </c>
      <c r="E87" s="38" t="s">
        <v>157</v>
      </c>
      <c r="F87" s="38" t="s">
        <v>158</v>
      </c>
      <c r="G87" s="38" t="s">
        <v>159</v>
      </c>
      <c r="H87" s="38" t="s">
        <v>90</v>
      </c>
      <c r="I87" s="38" t="s">
        <v>201</v>
      </c>
    </row>
    <row r="88" spans="1:9" ht="45" x14ac:dyDescent="0.25">
      <c r="A88" s="38" t="s">
        <v>252</v>
      </c>
      <c r="B88" s="38" t="s">
        <v>108</v>
      </c>
      <c r="C88" s="38">
        <v>35</v>
      </c>
      <c r="D88" s="38" t="s">
        <v>604</v>
      </c>
      <c r="E88" s="38" t="s">
        <v>157</v>
      </c>
      <c r="F88" s="38" t="s">
        <v>158</v>
      </c>
      <c r="G88" s="38" t="s">
        <v>159</v>
      </c>
      <c r="H88" s="38" t="s">
        <v>107</v>
      </c>
      <c r="I88" s="38" t="s">
        <v>251</v>
      </c>
    </row>
    <row r="89" spans="1:9" ht="45" x14ac:dyDescent="0.25">
      <c r="A89" s="38" t="s">
        <v>209</v>
      </c>
      <c r="B89" s="38" t="s">
        <v>93</v>
      </c>
      <c r="C89" s="38">
        <v>0</v>
      </c>
      <c r="D89" s="38" t="s">
        <v>605</v>
      </c>
      <c r="E89" s="38" t="s">
        <v>157</v>
      </c>
      <c r="F89" s="38" t="s">
        <v>158</v>
      </c>
      <c r="G89" s="38" t="s">
        <v>199</v>
      </c>
      <c r="H89" s="38" t="s">
        <v>92</v>
      </c>
      <c r="I89" s="38" t="s">
        <v>210</v>
      </c>
    </row>
    <row r="90" spans="1:9" ht="45" x14ac:dyDescent="0.25">
      <c r="A90" s="38" t="s">
        <v>211</v>
      </c>
      <c r="B90" s="38" t="s">
        <v>93</v>
      </c>
      <c r="C90" s="38">
        <v>0</v>
      </c>
      <c r="D90" s="38" t="s">
        <v>605</v>
      </c>
      <c r="E90" s="38" t="s">
        <v>157</v>
      </c>
      <c r="F90" s="38" t="s">
        <v>158</v>
      </c>
      <c r="G90" s="38" t="s">
        <v>159</v>
      </c>
      <c r="H90" s="38" t="s">
        <v>92</v>
      </c>
      <c r="I90" s="38" t="s">
        <v>212</v>
      </c>
    </row>
    <row r="91" spans="1:9" ht="45" x14ac:dyDescent="0.25">
      <c r="A91" s="38" t="s">
        <v>213</v>
      </c>
      <c r="B91" s="38" t="s">
        <v>93</v>
      </c>
      <c r="C91" s="38">
        <v>0</v>
      </c>
      <c r="D91" s="38" t="s">
        <v>605</v>
      </c>
      <c r="E91" s="38" t="s">
        <v>157</v>
      </c>
      <c r="F91" s="38" t="s">
        <v>158</v>
      </c>
      <c r="G91" s="38" t="s">
        <v>199</v>
      </c>
      <c r="H91" s="38" t="s">
        <v>92</v>
      </c>
      <c r="I91" s="38" t="s">
        <v>214</v>
      </c>
    </row>
    <row r="92" spans="1:9" ht="45" x14ac:dyDescent="0.25">
      <c r="A92" s="38" t="s">
        <v>207</v>
      </c>
      <c r="B92" s="38" t="s">
        <v>93</v>
      </c>
      <c r="C92" s="38">
        <v>0</v>
      </c>
      <c r="D92" s="38" t="s">
        <v>605</v>
      </c>
      <c r="E92" s="38" t="s">
        <v>157</v>
      </c>
      <c r="F92" s="38" t="s">
        <v>158</v>
      </c>
      <c r="G92" s="38" t="s">
        <v>199</v>
      </c>
      <c r="H92" s="38" t="s">
        <v>92</v>
      </c>
      <c r="I92" s="38" t="s">
        <v>208</v>
      </c>
    </row>
    <row r="93" spans="1:9" ht="45" x14ac:dyDescent="0.25">
      <c r="A93" s="38" t="s">
        <v>223</v>
      </c>
      <c r="B93" s="38" t="s">
        <v>97</v>
      </c>
      <c r="C93" s="38">
        <v>0</v>
      </c>
      <c r="D93" s="38" t="s">
        <v>605</v>
      </c>
      <c r="E93" s="38" t="s">
        <v>157</v>
      </c>
      <c r="F93" s="38" t="s">
        <v>158</v>
      </c>
      <c r="G93" s="38" t="s">
        <v>159</v>
      </c>
      <c r="H93" s="38" t="s">
        <v>96</v>
      </c>
      <c r="I93" s="38" t="s">
        <v>224</v>
      </c>
    </row>
    <row r="94" spans="1:9" ht="45" x14ac:dyDescent="0.25">
      <c r="A94" s="38" t="s">
        <v>221</v>
      </c>
      <c r="B94" s="38" t="s">
        <v>97</v>
      </c>
      <c r="C94" s="38">
        <v>0</v>
      </c>
      <c r="D94" s="38" t="s">
        <v>605</v>
      </c>
      <c r="E94" s="38" t="s">
        <v>157</v>
      </c>
      <c r="F94" s="38" t="s">
        <v>158</v>
      </c>
      <c r="G94" s="38" t="s">
        <v>159</v>
      </c>
      <c r="H94" s="38" t="s">
        <v>96</v>
      </c>
      <c r="I94" s="38" t="s">
        <v>222</v>
      </c>
    </row>
    <row r="95" spans="1:9" ht="45" x14ac:dyDescent="0.25">
      <c r="A95" s="38" t="s">
        <v>227</v>
      </c>
      <c r="B95" s="38" t="s">
        <v>97</v>
      </c>
      <c r="C95" s="38">
        <v>0</v>
      </c>
      <c r="D95" s="38" t="s">
        <v>605</v>
      </c>
      <c r="E95" s="38" t="s">
        <v>228</v>
      </c>
      <c r="F95" s="38" t="s">
        <v>165</v>
      </c>
      <c r="G95" s="38" t="s">
        <v>159</v>
      </c>
      <c r="H95" s="38" t="s">
        <v>96</v>
      </c>
      <c r="I95" s="38" t="s">
        <v>222</v>
      </c>
    </row>
    <row r="96" spans="1:9" ht="45" x14ac:dyDescent="0.25">
      <c r="A96" s="38" t="s">
        <v>225</v>
      </c>
      <c r="B96" s="38" t="s">
        <v>97</v>
      </c>
      <c r="C96" s="38">
        <v>0</v>
      </c>
      <c r="D96" s="38" t="s">
        <v>605</v>
      </c>
      <c r="E96" s="38" t="s">
        <v>157</v>
      </c>
      <c r="F96" s="38" t="s">
        <v>158</v>
      </c>
      <c r="G96" s="38" t="s">
        <v>159</v>
      </c>
      <c r="H96" s="38" t="s">
        <v>96</v>
      </c>
      <c r="I96" s="38" t="s">
        <v>226</v>
      </c>
    </row>
    <row r="98" spans="1:2" x14ac:dyDescent="0.25">
      <c r="A98" s="119" t="s">
        <v>606</v>
      </c>
      <c r="B98" s="119">
        <f>COUNT(C2:C96)</f>
        <v>95</v>
      </c>
    </row>
    <row r="99" spans="1:2" x14ac:dyDescent="0.25">
      <c r="A99" s="119" t="s">
        <v>607</v>
      </c>
      <c r="B99" s="119">
        <f>AVERAGE(C2:C96)</f>
        <v>80.94736842105263</v>
      </c>
    </row>
    <row r="100" spans="1:2" x14ac:dyDescent="0.25">
      <c r="A100" s="119" t="s">
        <v>608</v>
      </c>
      <c r="B100" s="119">
        <f>AVERAGEIF(C2:C96,"&gt;0",C2:C96)</f>
        <v>88.390804597701148</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70"/>
  <sheetViews>
    <sheetView tabSelected="1" topLeftCell="E44" zoomScale="90" zoomScaleNormal="90" zoomScaleSheetLayoutView="80" workbookViewId="0">
      <selection activeCell="J55" sqref="J55"/>
    </sheetView>
  </sheetViews>
  <sheetFormatPr baseColWidth="10" defaultRowHeight="15" x14ac:dyDescent="0.25"/>
  <cols>
    <col min="2" max="2" width="7.85546875" customWidth="1"/>
    <col min="4" max="4" width="16.42578125" customWidth="1"/>
    <col min="5" max="5" width="26.28515625" customWidth="1"/>
    <col min="6" max="7" width="9.85546875" customWidth="1"/>
    <col min="8" max="8" width="9" bestFit="1" customWidth="1"/>
    <col min="9" max="9" width="9.85546875" customWidth="1"/>
    <col min="10" max="13" width="9.42578125" customWidth="1"/>
    <col min="14" max="14" width="26.85546875" customWidth="1"/>
  </cols>
  <sheetData>
    <row r="2" spans="1:14" ht="20.25" x14ac:dyDescent="0.25">
      <c r="D2" s="135" t="s">
        <v>0</v>
      </c>
      <c r="E2" s="135"/>
      <c r="F2" s="135"/>
      <c r="G2" s="135"/>
      <c r="H2" s="135"/>
      <c r="I2" s="135"/>
      <c r="J2" s="135"/>
      <c r="K2" s="135"/>
      <c r="L2" s="135"/>
      <c r="M2" s="135"/>
      <c r="N2" s="135"/>
    </row>
    <row r="3" spans="1:14" ht="5.25" customHeight="1" x14ac:dyDescent="0.25"/>
    <row r="4" spans="1:14" ht="20.25" x14ac:dyDescent="0.25">
      <c r="D4" s="135" t="s">
        <v>432</v>
      </c>
      <c r="E4" s="135"/>
      <c r="F4" s="135"/>
      <c r="G4" s="135"/>
      <c r="H4" s="135"/>
      <c r="I4" s="135"/>
      <c r="J4" s="135"/>
      <c r="K4" s="135"/>
      <c r="L4" s="135"/>
      <c r="M4" s="135"/>
      <c r="N4" s="135"/>
    </row>
    <row r="5" spans="1:14" s="4" customFormat="1" ht="20.25" x14ac:dyDescent="0.25">
      <c r="D5" s="1"/>
      <c r="E5" s="1"/>
      <c r="F5" s="1"/>
      <c r="G5" s="1"/>
      <c r="H5" s="1"/>
      <c r="I5" s="1"/>
      <c r="J5" s="1"/>
      <c r="K5" s="1"/>
      <c r="L5" s="1"/>
      <c r="M5" s="1"/>
      <c r="N5" s="1"/>
    </row>
    <row r="6" spans="1:14" x14ac:dyDescent="0.25">
      <c r="A6" s="149" t="s">
        <v>609</v>
      </c>
      <c r="B6" s="149"/>
      <c r="C6" s="149"/>
      <c r="D6" s="149"/>
      <c r="E6" s="149"/>
      <c r="F6" s="149"/>
      <c r="G6" s="149"/>
      <c r="H6" s="149"/>
      <c r="I6" s="149"/>
      <c r="J6" s="149"/>
      <c r="K6" s="149"/>
      <c r="L6" s="149"/>
    </row>
    <row r="7" spans="1:14" x14ac:dyDescent="0.25">
      <c r="A7" s="149"/>
      <c r="B7" s="149"/>
      <c r="C7" s="149"/>
      <c r="D7" s="149"/>
      <c r="E7" s="149"/>
      <c r="F7" s="149"/>
      <c r="G7" s="149"/>
      <c r="H7" s="149"/>
      <c r="I7" s="149"/>
      <c r="J7" s="149"/>
      <c r="K7" s="149"/>
      <c r="L7" s="149"/>
    </row>
    <row r="8" spans="1:14" ht="6.75" customHeight="1" x14ac:dyDescent="0.25">
      <c r="A8" s="7"/>
      <c r="B8" s="9"/>
      <c r="C8" s="9"/>
      <c r="D8" s="7"/>
      <c r="E8" s="7"/>
      <c r="F8" s="7"/>
      <c r="G8" s="7"/>
      <c r="H8" s="7"/>
      <c r="I8" s="7"/>
      <c r="J8" s="7"/>
      <c r="K8" s="7"/>
      <c r="L8" s="7"/>
    </row>
    <row r="9" spans="1:14" x14ac:dyDescent="0.25">
      <c r="A9" s="140" t="s">
        <v>454</v>
      </c>
      <c r="B9" s="140"/>
      <c r="C9" s="140"/>
      <c r="D9" s="140"/>
      <c r="E9" s="140"/>
      <c r="F9" s="140"/>
      <c r="G9" s="140"/>
      <c r="H9" s="140"/>
      <c r="I9" s="140"/>
      <c r="J9" s="140"/>
      <c r="K9" s="140"/>
      <c r="L9" s="140"/>
    </row>
    <row r="10" spans="1:14" x14ac:dyDescent="0.25">
      <c r="A10" s="140"/>
      <c r="B10" s="140"/>
      <c r="C10" s="140"/>
      <c r="D10" s="140"/>
      <c r="E10" s="140"/>
      <c r="F10" s="140"/>
      <c r="G10" s="140"/>
      <c r="H10" s="140"/>
      <c r="I10" s="140"/>
      <c r="J10" s="140"/>
      <c r="K10" s="140"/>
      <c r="L10" s="140"/>
    </row>
    <row r="11" spans="1:14" x14ac:dyDescent="0.25">
      <c r="A11" s="140" t="s">
        <v>1</v>
      </c>
      <c r="B11" s="140"/>
      <c r="C11" s="140"/>
      <c r="D11" s="140"/>
      <c r="E11" s="140"/>
      <c r="F11" s="140"/>
      <c r="G11" s="140"/>
      <c r="H11" s="140"/>
      <c r="I11" s="140"/>
      <c r="J11" s="140"/>
      <c r="K11" s="140"/>
      <c r="L11" s="140"/>
    </row>
    <row r="12" spans="1:14" x14ac:dyDescent="0.25">
      <c r="A12" s="140"/>
      <c r="B12" s="140"/>
      <c r="C12" s="140"/>
      <c r="D12" s="140"/>
      <c r="E12" s="140"/>
      <c r="F12" s="140"/>
      <c r="G12" s="140"/>
      <c r="H12" s="140"/>
      <c r="I12" s="140"/>
      <c r="J12" s="140"/>
      <c r="K12" s="140"/>
      <c r="L12" s="140"/>
    </row>
    <row r="13" spans="1:14" x14ac:dyDescent="0.25">
      <c r="A13" s="140" t="s">
        <v>433</v>
      </c>
      <c r="B13" s="140"/>
      <c r="C13" s="140"/>
      <c r="D13" s="140"/>
      <c r="E13" s="140"/>
      <c r="F13" s="140"/>
      <c r="G13" s="140"/>
      <c r="H13" s="140"/>
      <c r="I13" s="140"/>
      <c r="J13" s="140"/>
      <c r="K13" s="140"/>
      <c r="L13" s="140"/>
    </row>
    <row r="14" spans="1:14" x14ac:dyDescent="0.25">
      <c r="A14" s="140"/>
      <c r="B14" s="140"/>
      <c r="C14" s="140"/>
      <c r="D14" s="140"/>
      <c r="E14" s="140"/>
      <c r="F14" s="140"/>
      <c r="G14" s="140"/>
      <c r="H14" s="140"/>
      <c r="I14" s="140"/>
      <c r="J14" s="140"/>
      <c r="K14" s="140"/>
      <c r="L14" s="140"/>
    </row>
    <row r="15" spans="1:14" x14ac:dyDescent="0.25">
      <c r="A15" s="3"/>
      <c r="B15" s="8"/>
      <c r="C15" s="8"/>
      <c r="D15" s="3"/>
      <c r="E15" s="3"/>
      <c r="F15" s="3"/>
      <c r="G15" s="3"/>
      <c r="H15" s="3"/>
      <c r="I15" s="3"/>
      <c r="J15" s="3"/>
      <c r="K15" s="3"/>
      <c r="L15" s="3"/>
    </row>
    <row r="16" spans="1:14" ht="15.75" thickBot="1" x14ac:dyDescent="0.3"/>
    <row r="17" spans="4:12" ht="29.25" customHeight="1" x14ac:dyDescent="0.25">
      <c r="D17" s="141" t="s">
        <v>439</v>
      </c>
      <c r="E17" s="142"/>
      <c r="F17" s="142"/>
      <c r="G17" s="143"/>
      <c r="I17" s="144"/>
      <c r="J17" s="144"/>
      <c r="K17" s="144"/>
      <c r="L17" s="144"/>
    </row>
    <row r="18" spans="4:12" x14ac:dyDescent="0.25">
      <c r="D18" s="138"/>
      <c r="E18" s="139"/>
      <c r="F18" s="61" t="s">
        <v>435</v>
      </c>
      <c r="G18" s="61" t="s">
        <v>434</v>
      </c>
      <c r="I18" s="24"/>
      <c r="L18" s="2"/>
    </row>
    <row r="19" spans="4:12" x14ac:dyDescent="0.25">
      <c r="D19" s="136" t="s">
        <v>12</v>
      </c>
      <c r="E19" s="137"/>
      <c r="F19" s="6">
        <v>30</v>
      </c>
      <c r="G19" s="6">
        <v>30</v>
      </c>
    </row>
    <row r="20" spans="4:12" x14ac:dyDescent="0.25">
      <c r="D20" s="136" t="s">
        <v>11</v>
      </c>
      <c r="E20" s="137"/>
      <c r="F20" s="6">
        <v>45</v>
      </c>
      <c r="G20" s="6">
        <f>COUNT(Tabla6[R.INH])</f>
        <v>47</v>
      </c>
    </row>
    <row r="21" spans="4:12" x14ac:dyDescent="0.25">
      <c r="D21" s="136" t="s">
        <v>2</v>
      </c>
      <c r="E21" s="137"/>
      <c r="F21" s="6">
        <v>96</v>
      </c>
      <c r="G21" s="6">
        <f>COUNT(Tabla18[% EFI])</f>
        <v>95</v>
      </c>
    </row>
    <row r="22" spans="4:12" x14ac:dyDescent="0.25">
      <c r="D22" s="136" t="s">
        <v>48</v>
      </c>
      <c r="E22" s="137"/>
      <c r="F22" s="6">
        <v>27</v>
      </c>
      <c r="G22" s="6">
        <v>28</v>
      </c>
    </row>
    <row r="23" spans="4:12" ht="15.75" thickBot="1" x14ac:dyDescent="0.3">
      <c r="D23" s="152" t="s">
        <v>18</v>
      </c>
      <c r="E23" s="153"/>
      <c r="F23" s="13">
        <v>3</v>
      </c>
      <c r="G23" s="13">
        <v>2</v>
      </c>
    </row>
    <row r="24" spans="4:12" x14ac:dyDescent="0.25">
      <c r="D24" s="166"/>
      <c r="E24" s="166"/>
      <c r="F24" s="166"/>
      <c r="G24" s="166"/>
    </row>
    <row r="25" spans="4:12" ht="15.75" thickBot="1" x14ac:dyDescent="0.3">
      <c r="D25" s="23"/>
      <c r="E25" s="23"/>
      <c r="F25" s="16"/>
      <c r="G25" s="16"/>
    </row>
    <row r="26" spans="4:12" ht="29.25" customHeight="1" x14ac:dyDescent="0.25">
      <c r="D26" s="141" t="s">
        <v>440</v>
      </c>
      <c r="E26" s="142"/>
      <c r="F26" s="142"/>
      <c r="G26" s="142"/>
      <c r="H26" s="143"/>
    </row>
    <row r="27" spans="4:12" ht="16.5" customHeight="1" x14ac:dyDescent="0.25">
      <c r="D27" s="159"/>
      <c r="E27" s="160"/>
      <c r="F27" s="161"/>
      <c r="G27" s="25" t="s">
        <v>435</v>
      </c>
      <c r="H27" s="26" t="s">
        <v>434</v>
      </c>
    </row>
    <row r="28" spans="4:12" x14ac:dyDescent="0.25">
      <c r="D28" s="162" t="s">
        <v>436</v>
      </c>
      <c r="E28" s="163"/>
      <c r="F28" s="163"/>
      <c r="G28" s="5">
        <v>21</v>
      </c>
      <c r="H28" s="60">
        <v>9</v>
      </c>
      <c r="I28" s="15"/>
      <c r="J28" s="15"/>
    </row>
    <row r="29" spans="4:12" x14ac:dyDescent="0.25">
      <c r="D29" s="162" t="s">
        <v>437</v>
      </c>
      <c r="E29" s="163"/>
      <c r="F29" s="163"/>
      <c r="G29" s="5">
        <v>17</v>
      </c>
      <c r="H29" s="60">
        <v>20</v>
      </c>
      <c r="I29" s="15"/>
      <c r="J29" s="15"/>
    </row>
    <row r="30" spans="4:12" x14ac:dyDescent="0.25">
      <c r="D30" s="162" t="s">
        <v>438</v>
      </c>
      <c r="E30" s="163"/>
      <c r="F30" s="163"/>
      <c r="G30" s="5">
        <v>58</v>
      </c>
      <c r="H30" s="60">
        <v>66</v>
      </c>
      <c r="I30" s="15"/>
      <c r="J30" s="15"/>
      <c r="K30" s="18"/>
    </row>
    <row r="31" spans="4:12" ht="15.75" thickBot="1" x14ac:dyDescent="0.3">
      <c r="D31" s="164" t="s">
        <v>2</v>
      </c>
      <c r="E31" s="165"/>
      <c r="F31" s="165"/>
      <c r="G31" s="27">
        <f>SUM(G28:G30)</f>
        <v>96</v>
      </c>
      <c r="H31" s="27">
        <f>SUM(H28:H30)</f>
        <v>95</v>
      </c>
      <c r="I31" s="15"/>
      <c r="J31" s="15"/>
    </row>
    <row r="32" spans="4:12" x14ac:dyDescent="0.25">
      <c r="D32" s="154"/>
      <c r="E32" s="154"/>
      <c r="J32" s="18"/>
    </row>
    <row r="33" spans="4:12" ht="15.75" thickBot="1" x14ac:dyDescent="0.3"/>
    <row r="34" spans="4:12" ht="29.25" customHeight="1" x14ac:dyDescent="0.25">
      <c r="D34" s="141" t="s">
        <v>441</v>
      </c>
      <c r="E34" s="142"/>
      <c r="F34" s="142"/>
      <c r="G34" s="143"/>
    </row>
    <row r="35" spans="4:12" x14ac:dyDescent="0.25">
      <c r="D35" s="167"/>
      <c r="E35" s="168"/>
      <c r="F35" s="19" t="s">
        <v>435</v>
      </c>
      <c r="G35" s="14" t="s">
        <v>434</v>
      </c>
    </row>
    <row r="36" spans="4:12" x14ac:dyDescent="0.25">
      <c r="D36" s="145" t="s">
        <v>6</v>
      </c>
      <c r="E36" s="146"/>
      <c r="F36" s="5">
        <v>13</v>
      </c>
      <c r="G36" s="63">
        <v>16</v>
      </c>
    </row>
    <row r="37" spans="4:12" x14ac:dyDescent="0.25">
      <c r="D37" s="147" t="s">
        <v>7</v>
      </c>
      <c r="E37" s="148"/>
      <c r="F37" s="5">
        <v>15</v>
      </c>
      <c r="G37" s="63">
        <v>15</v>
      </c>
    </row>
    <row r="38" spans="4:12" x14ac:dyDescent="0.25">
      <c r="D38" s="155" t="s">
        <v>8</v>
      </c>
      <c r="E38" s="156"/>
      <c r="F38" s="5">
        <v>15</v>
      </c>
      <c r="G38" s="63">
        <v>14</v>
      </c>
    </row>
    <row r="39" spans="4:12" ht="30" customHeight="1" x14ac:dyDescent="0.25">
      <c r="D39" s="157" t="s">
        <v>9</v>
      </c>
      <c r="E39" s="158"/>
      <c r="F39" s="5">
        <v>2</v>
      </c>
      <c r="G39" s="63">
        <v>2</v>
      </c>
    </row>
    <row r="40" spans="4:12" ht="30" customHeight="1" thickBot="1" x14ac:dyDescent="0.3">
      <c r="D40" s="150" t="s">
        <v>10</v>
      </c>
      <c r="E40" s="151"/>
      <c r="F40" s="12">
        <f>+SUM(F36:F39)</f>
        <v>45</v>
      </c>
      <c r="G40" s="13">
        <f>+SUM(G36:G39)</f>
        <v>47</v>
      </c>
    </row>
    <row r="41" spans="4:12" ht="30" customHeight="1" thickBot="1" x14ac:dyDescent="0.3"/>
    <row r="42" spans="4:12" ht="30" customHeight="1" x14ac:dyDescent="0.25">
      <c r="D42" s="141" t="s">
        <v>442</v>
      </c>
      <c r="E42" s="142"/>
      <c r="F42" s="142"/>
      <c r="G42" s="143"/>
    </row>
    <row r="43" spans="4:12" x14ac:dyDescent="0.25">
      <c r="D43" s="167"/>
      <c r="E43" s="168"/>
      <c r="F43" s="48" t="s">
        <v>435</v>
      </c>
      <c r="G43" s="14" t="s">
        <v>434</v>
      </c>
    </row>
    <row r="44" spans="4:12" x14ac:dyDescent="0.25">
      <c r="D44" s="145" t="s">
        <v>6</v>
      </c>
      <c r="E44" s="146"/>
      <c r="F44" s="5">
        <v>34</v>
      </c>
      <c r="G44" s="63">
        <v>36</v>
      </c>
    </row>
    <row r="45" spans="4:12" ht="29.25" customHeight="1" x14ac:dyDescent="0.25">
      <c r="D45" s="147" t="s">
        <v>7</v>
      </c>
      <c r="E45" s="148"/>
      <c r="F45" s="5">
        <v>10</v>
      </c>
      <c r="G45" s="63">
        <v>10</v>
      </c>
      <c r="H45" s="11"/>
      <c r="I45" s="30"/>
      <c r="J45" s="30"/>
      <c r="K45" s="30"/>
      <c r="L45" s="30"/>
    </row>
    <row r="46" spans="4:12" x14ac:dyDescent="0.25">
      <c r="D46" s="155" t="s">
        <v>8</v>
      </c>
      <c r="E46" s="156"/>
      <c r="F46" s="5">
        <v>1</v>
      </c>
      <c r="G46" s="63">
        <v>1</v>
      </c>
      <c r="I46" s="31"/>
      <c r="J46" s="31"/>
      <c r="K46" s="28"/>
      <c r="L46" s="28"/>
    </row>
    <row r="47" spans="4:12" x14ac:dyDescent="0.25">
      <c r="D47" s="157" t="s">
        <v>9</v>
      </c>
      <c r="E47" s="158"/>
      <c r="F47" s="5">
        <v>0</v>
      </c>
      <c r="G47" s="63">
        <v>0</v>
      </c>
      <c r="H47" s="10"/>
      <c r="I47" s="32"/>
      <c r="J47" s="32"/>
      <c r="K47" s="29"/>
      <c r="L47" s="29"/>
    </row>
    <row r="48" spans="4:12" ht="15.75" thickBot="1" x14ac:dyDescent="0.3">
      <c r="D48" s="150" t="s">
        <v>10</v>
      </c>
      <c r="E48" s="151"/>
      <c r="F48" s="12">
        <f>+SUM(F44:F47)</f>
        <v>45</v>
      </c>
      <c r="G48" s="13">
        <f>+SUM(G44:G47)</f>
        <v>47</v>
      </c>
      <c r="I48" s="32"/>
      <c r="J48" s="32"/>
      <c r="K48" s="29"/>
      <c r="L48" s="29"/>
    </row>
    <row r="50" spans="4:9" ht="15.75" thickBot="1" x14ac:dyDescent="0.3"/>
    <row r="51" spans="4:9" ht="30" customHeight="1" x14ac:dyDescent="0.25">
      <c r="D51" s="169" t="s">
        <v>443</v>
      </c>
      <c r="E51" s="170"/>
      <c r="F51" s="170"/>
      <c r="G51" s="171"/>
    </row>
    <row r="52" spans="4:9" x14ac:dyDescent="0.25">
      <c r="D52" s="172" t="s">
        <v>49</v>
      </c>
      <c r="E52" s="173"/>
      <c r="F52" s="48" t="s">
        <v>435</v>
      </c>
      <c r="G52" s="14" t="s">
        <v>434</v>
      </c>
    </row>
    <row r="53" spans="4:9" x14ac:dyDescent="0.25">
      <c r="D53" s="174" t="s">
        <v>13</v>
      </c>
      <c r="E53" s="175"/>
      <c r="F53" s="33">
        <v>0.23330000000000001</v>
      </c>
      <c r="G53" s="35">
        <f>Riesgos!B51/100</f>
        <v>0.224468085106383</v>
      </c>
    </row>
    <row r="54" spans="4:9" x14ac:dyDescent="0.25">
      <c r="D54" s="174" t="s">
        <v>14</v>
      </c>
      <c r="E54" s="175"/>
      <c r="F54" s="65">
        <v>0.11</v>
      </c>
      <c r="G54" s="35">
        <f>Riesgos!B52/100</f>
        <v>0.11382978723404255</v>
      </c>
    </row>
    <row r="55" spans="4:9" ht="64.5" customHeight="1" x14ac:dyDescent="0.25">
      <c r="D55" s="174" t="s">
        <v>50</v>
      </c>
      <c r="E55" s="175"/>
      <c r="F55" s="33">
        <v>0.52859999999999996</v>
      </c>
      <c r="G55" s="35">
        <f>(G53-G54)/G53</f>
        <v>0.49289099526066354</v>
      </c>
      <c r="H55" s="18"/>
      <c r="I55" s="18"/>
    </row>
    <row r="56" spans="4:9" ht="46.5" customHeight="1" x14ac:dyDescent="0.25">
      <c r="D56" s="174" t="s">
        <v>51</v>
      </c>
      <c r="E56" s="175"/>
      <c r="F56" s="33">
        <v>0.69689999999999996</v>
      </c>
      <c r="G56" s="35">
        <f>Controles!B99/100</f>
        <v>0.80947368421052635</v>
      </c>
    </row>
    <row r="57" spans="4:9" ht="46.5" customHeight="1" thickBot="1" x14ac:dyDescent="0.3">
      <c r="D57" s="176" t="s">
        <v>52</v>
      </c>
      <c r="E57" s="177"/>
      <c r="F57" s="62">
        <v>0.86880000000000002</v>
      </c>
      <c r="G57" s="36">
        <f>Controles!B100/100</f>
        <v>0.88390804597701145</v>
      </c>
    </row>
    <row r="59" spans="4:9" ht="15.75" thickBot="1" x14ac:dyDescent="0.3"/>
    <row r="60" spans="4:9" x14ac:dyDescent="0.25">
      <c r="D60" s="169" t="s">
        <v>444</v>
      </c>
      <c r="E60" s="170"/>
      <c r="F60" s="170"/>
      <c r="G60" s="171"/>
    </row>
    <row r="61" spans="4:9" x14ac:dyDescent="0.25">
      <c r="D61" s="67" t="s">
        <v>53</v>
      </c>
      <c r="E61" s="50" t="s">
        <v>49</v>
      </c>
      <c r="F61" s="48" t="s">
        <v>435</v>
      </c>
      <c r="G61" s="14" t="s">
        <v>434</v>
      </c>
    </row>
    <row r="62" spans="4:9" ht="30" x14ac:dyDescent="0.25">
      <c r="D62" s="51" t="s">
        <v>17</v>
      </c>
      <c r="E62" s="64" t="s">
        <v>54</v>
      </c>
      <c r="F62" s="65">
        <v>0.9</v>
      </c>
      <c r="G62" s="35">
        <f>G22/G19</f>
        <v>0.93333333333333335</v>
      </c>
      <c r="H62" s="37"/>
      <c r="I62" s="37"/>
    </row>
    <row r="63" spans="4:9" ht="30" x14ac:dyDescent="0.25">
      <c r="D63" s="51" t="s">
        <v>20</v>
      </c>
      <c r="E63" s="64" t="s">
        <v>3</v>
      </c>
      <c r="F63" s="34" t="s">
        <v>55</v>
      </c>
      <c r="G63" s="68" t="s">
        <v>610</v>
      </c>
      <c r="H63" s="17"/>
      <c r="I63" s="17"/>
    </row>
    <row r="64" spans="4:9" ht="30" x14ac:dyDescent="0.25">
      <c r="D64" s="51" t="s">
        <v>21</v>
      </c>
      <c r="E64" s="64" t="s">
        <v>4</v>
      </c>
      <c r="F64" s="34" t="s">
        <v>56</v>
      </c>
      <c r="G64" s="68" t="s">
        <v>611</v>
      </c>
      <c r="H64" s="17"/>
      <c r="I64" s="17"/>
    </row>
    <row r="65" spans="4:9" ht="30" x14ac:dyDescent="0.25">
      <c r="D65" s="51" t="s">
        <v>20</v>
      </c>
      <c r="E65" s="64" t="s">
        <v>5</v>
      </c>
      <c r="F65" s="34" t="s">
        <v>57</v>
      </c>
      <c r="G65" s="68" t="s">
        <v>612</v>
      </c>
      <c r="H65" s="17"/>
      <c r="I65" s="17"/>
    </row>
    <row r="66" spans="4:9" ht="30" x14ac:dyDescent="0.25">
      <c r="D66" s="51" t="s">
        <v>58</v>
      </c>
      <c r="E66" s="64" t="s">
        <v>59</v>
      </c>
      <c r="F66" s="33">
        <v>0.11459999999999999</v>
      </c>
      <c r="G66" s="35">
        <f>10/G21</f>
        <v>0.10526315789473684</v>
      </c>
    </row>
    <row r="67" spans="4:9" ht="30" x14ac:dyDescent="0.25">
      <c r="D67" s="51" t="s">
        <v>60</v>
      </c>
      <c r="E67" s="64" t="s">
        <v>61</v>
      </c>
      <c r="F67" s="66">
        <v>0.85419999999999996</v>
      </c>
      <c r="G67" s="69">
        <f>85/G21</f>
        <v>0.89473684210526316</v>
      </c>
      <c r="I67" s="15"/>
    </row>
    <row r="68" spans="4:9" ht="30" x14ac:dyDescent="0.25">
      <c r="D68" s="51" t="s">
        <v>62</v>
      </c>
      <c r="E68" s="64" t="s">
        <v>15</v>
      </c>
      <c r="F68" s="33">
        <v>0.37780000000000002</v>
      </c>
      <c r="G68" s="35">
        <f>(G38+G39)/G40</f>
        <v>0.34042553191489361</v>
      </c>
      <c r="H68" s="15"/>
      <c r="I68" s="15"/>
    </row>
    <row r="69" spans="4:9" ht="30" x14ac:dyDescent="0.25">
      <c r="D69" s="51" t="s">
        <v>63</v>
      </c>
      <c r="E69" s="64" t="s">
        <v>16</v>
      </c>
      <c r="F69" s="33">
        <v>2.2200000000000001E-2</v>
      </c>
      <c r="G69" s="35">
        <f>(G46+G47)/G48</f>
        <v>2.1276595744680851E-2</v>
      </c>
      <c r="H69" s="15"/>
      <c r="I69" s="15"/>
    </row>
    <row r="70" spans="4:9" ht="30.75" thickBot="1" x14ac:dyDescent="0.3">
      <c r="D70" s="49" t="s">
        <v>64</v>
      </c>
      <c r="E70" s="70" t="s">
        <v>65</v>
      </c>
      <c r="F70" s="71">
        <v>2.2200000000000001E-2</v>
      </c>
      <c r="G70" s="72">
        <f>1/47</f>
        <v>2.1276595744680851E-2</v>
      </c>
      <c r="I70" s="15"/>
    </row>
  </sheetData>
  <mergeCells count="44">
    <mergeCell ref="D60:G60"/>
    <mergeCell ref="D43:E43"/>
    <mergeCell ref="D44:E44"/>
    <mergeCell ref="D45:E45"/>
    <mergeCell ref="D51:G51"/>
    <mergeCell ref="D52:E52"/>
    <mergeCell ref="D53:E53"/>
    <mergeCell ref="D54:E54"/>
    <mergeCell ref="D55:E55"/>
    <mergeCell ref="D56:E56"/>
    <mergeCell ref="D57:E57"/>
    <mergeCell ref="D48:E48"/>
    <mergeCell ref="D46:E46"/>
    <mergeCell ref="D47:E47"/>
    <mergeCell ref="D40:E40"/>
    <mergeCell ref="D42:G42"/>
    <mergeCell ref="D22:E22"/>
    <mergeCell ref="D23:E23"/>
    <mergeCell ref="D32:E32"/>
    <mergeCell ref="D38:E38"/>
    <mergeCell ref="D39:E39"/>
    <mergeCell ref="D27:F27"/>
    <mergeCell ref="D28:F28"/>
    <mergeCell ref="D29:F29"/>
    <mergeCell ref="D30:F30"/>
    <mergeCell ref="D31:F31"/>
    <mergeCell ref="D26:H26"/>
    <mergeCell ref="D24:G24"/>
    <mergeCell ref="D34:G34"/>
    <mergeCell ref="D35:E35"/>
    <mergeCell ref="D36:E36"/>
    <mergeCell ref="D37:E37"/>
    <mergeCell ref="A6:L7"/>
    <mergeCell ref="A9:L10"/>
    <mergeCell ref="A11:L12"/>
    <mergeCell ref="D2:N2"/>
    <mergeCell ref="D4:N4"/>
    <mergeCell ref="D21:E21"/>
    <mergeCell ref="D20:E20"/>
    <mergeCell ref="D18:E18"/>
    <mergeCell ref="A13:L14"/>
    <mergeCell ref="D17:G17"/>
    <mergeCell ref="I17:L17"/>
    <mergeCell ref="D19:E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2C2FC-825D-4CDB-B273-ABBD9415CFB6}">
  <dimension ref="A2:F37"/>
  <sheetViews>
    <sheetView zoomScale="90" zoomScaleNormal="90" workbookViewId="0">
      <selection activeCell="G36" sqref="G36"/>
    </sheetView>
  </sheetViews>
  <sheetFormatPr baseColWidth="10" defaultRowHeight="15" x14ac:dyDescent="0.25"/>
  <cols>
    <col min="3" max="3" width="66" customWidth="1"/>
    <col min="4" max="4" width="13" customWidth="1"/>
  </cols>
  <sheetData>
    <row r="2" spans="1:6" ht="19.5" x14ac:dyDescent="0.25">
      <c r="A2" s="178" t="s">
        <v>320</v>
      </c>
      <c r="B2" s="178"/>
      <c r="C2" s="178"/>
      <c r="D2" s="178"/>
      <c r="E2" s="178"/>
      <c r="F2" s="178"/>
    </row>
    <row r="4" spans="1:6" ht="39.75" customHeight="1" x14ac:dyDescent="0.25">
      <c r="A4" s="178" t="s">
        <v>321</v>
      </c>
      <c r="B4" s="178"/>
      <c r="C4" s="178"/>
      <c r="D4" s="178"/>
      <c r="E4" s="178"/>
      <c r="F4" s="178"/>
    </row>
    <row r="5" spans="1:6" ht="29.25" customHeight="1" x14ac:dyDescent="0.25">
      <c r="A5" s="179" t="s">
        <v>329</v>
      </c>
      <c r="B5" s="180"/>
      <c r="C5" s="180"/>
      <c r="D5" s="180"/>
      <c r="E5" s="180"/>
      <c r="F5" s="181"/>
    </row>
    <row r="7" spans="1:6" ht="15.75" thickBot="1" x14ac:dyDescent="0.3">
      <c r="C7" s="41" t="s">
        <v>324</v>
      </c>
      <c r="D7" s="41" t="s">
        <v>325</v>
      </c>
    </row>
    <row r="8" spans="1:6" ht="15.75" thickBot="1" x14ac:dyDescent="0.3">
      <c r="C8" s="39" t="s">
        <v>23</v>
      </c>
      <c r="D8" s="40" t="s">
        <v>327</v>
      </c>
    </row>
    <row r="9" spans="1:6" ht="15.75" thickBot="1" x14ac:dyDescent="0.3">
      <c r="C9" s="42" t="s">
        <v>24</v>
      </c>
      <c r="D9" s="44" t="s">
        <v>327</v>
      </c>
    </row>
    <row r="10" spans="1:6" ht="15.75" thickBot="1" x14ac:dyDescent="0.3">
      <c r="C10" s="42" t="s">
        <v>322</v>
      </c>
      <c r="D10" s="44" t="s">
        <v>327</v>
      </c>
    </row>
    <row r="11" spans="1:6" ht="15.75" thickBot="1" x14ac:dyDescent="0.3">
      <c r="C11" s="42" t="s">
        <v>25</v>
      </c>
      <c r="D11" s="44" t="s">
        <v>327</v>
      </c>
    </row>
    <row r="12" spans="1:6" ht="15.75" thickBot="1" x14ac:dyDescent="0.3">
      <c r="C12" s="42" t="s">
        <v>26</v>
      </c>
      <c r="D12" s="44" t="s">
        <v>327</v>
      </c>
    </row>
    <row r="13" spans="1:6" ht="15.75" thickBot="1" x14ac:dyDescent="0.3">
      <c r="C13" s="42" t="s">
        <v>27</v>
      </c>
      <c r="D13" s="44" t="s">
        <v>327</v>
      </c>
    </row>
    <row r="14" spans="1:6" ht="15.75" thickBot="1" x14ac:dyDescent="0.3">
      <c r="C14" s="42" t="s">
        <v>28</v>
      </c>
      <c r="D14" s="44" t="s">
        <v>327</v>
      </c>
    </row>
    <row r="15" spans="1:6" ht="15.75" thickBot="1" x14ac:dyDescent="0.3">
      <c r="C15" s="42" t="s">
        <v>29</v>
      </c>
      <c r="D15" s="44" t="s">
        <v>327</v>
      </c>
    </row>
    <row r="16" spans="1:6" ht="15.75" thickBot="1" x14ac:dyDescent="0.3">
      <c r="C16" s="42" t="s">
        <v>30</v>
      </c>
      <c r="D16" s="44" t="s">
        <v>327</v>
      </c>
    </row>
    <row r="17" spans="3:4" ht="15.75" thickBot="1" x14ac:dyDescent="0.3">
      <c r="C17" s="42" t="s">
        <v>31</v>
      </c>
      <c r="D17" s="44" t="s">
        <v>327</v>
      </c>
    </row>
    <row r="18" spans="3:4" ht="15.75" thickBot="1" x14ac:dyDescent="0.3">
      <c r="C18" s="42" t="s">
        <v>32</v>
      </c>
      <c r="D18" s="44" t="s">
        <v>327</v>
      </c>
    </row>
    <row r="19" spans="3:4" ht="15.75" thickBot="1" x14ac:dyDescent="0.3">
      <c r="C19" s="42" t="s">
        <v>33</v>
      </c>
      <c r="D19" s="44" t="s">
        <v>327</v>
      </c>
    </row>
    <row r="20" spans="3:4" ht="15.75" thickBot="1" x14ac:dyDescent="0.3">
      <c r="C20" s="42" t="s">
        <v>34</v>
      </c>
      <c r="D20" s="44" t="s">
        <v>327</v>
      </c>
    </row>
    <row r="21" spans="3:4" ht="15.75" thickBot="1" x14ac:dyDescent="0.3">
      <c r="C21" s="42" t="s">
        <v>35</v>
      </c>
      <c r="D21" s="44" t="s">
        <v>327</v>
      </c>
    </row>
    <row r="22" spans="3:4" ht="15.75" thickBot="1" x14ac:dyDescent="0.3">
      <c r="C22" s="42" t="s">
        <v>36</v>
      </c>
      <c r="D22" s="44" t="s">
        <v>327</v>
      </c>
    </row>
    <row r="23" spans="3:4" ht="15.75" thickBot="1" x14ac:dyDescent="0.3">
      <c r="C23" s="42" t="s">
        <v>37</v>
      </c>
      <c r="D23" s="44" t="s">
        <v>327</v>
      </c>
    </row>
    <row r="24" spans="3:4" ht="15.75" thickBot="1" x14ac:dyDescent="0.3">
      <c r="C24" s="42" t="s">
        <v>39</v>
      </c>
      <c r="D24" s="44" t="s">
        <v>327</v>
      </c>
    </row>
    <row r="25" spans="3:4" ht="15.75" thickBot="1" x14ac:dyDescent="0.3">
      <c r="C25" s="42" t="s">
        <v>38</v>
      </c>
      <c r="D25" s="44" t="s">
        <v>327</v>
      </c>
    </row>
    <row r="26" spans="3:4" ht="15.75" thickBot="1" x14ac:dyDescent="0.3">
      <c r="C26" s="42" t="s">
        <v>40</v>
      </c>
      <c r="D26" s="44" t="s">
        <v>327</v>
      </c>
    </row>
    <row r="27" spans="3:4" ht="15.75" thickBot="1" x14ac:dyDescent="0.3">
      <c r="C27" s="42" t="s">
        <v>41</v>
      </c>
      <c r="D27" s="44" t="s">
        <v>327</v>
      </c>
    </row>
    <row r="28" spans="3:4" ht="15.75" thickBot="1" x14ac:dyDescent="0.3">
      <c r="C28" s="42" t="s">
        <v>42</v>
      </c>
      <c r="D28" s="44" t="s">
        <v>327</v>
      </c>
    </row>
    <row r="29" spans="3:4" ht="15.75" thickBot="1" x14ac:dyDescent="0.3">
      <c r="C29" s="42" t="s">
        <v>44</v>
      </c>
      <c r="D29" s="44" t="s">
        <v>327</v>
      </c>
    </row>
    <row r="30" spans="3:4" ht="15.75" thickBot="1" x14ac:dyDescent="0.3">
      <c r="C30" s="42" t="s">
        <v>43</v>
      </c>
      <c r="D30" s="44" t="s">
        <v>327</v>
      </c>
    </row>
    <row r="31" spans="3:4" ht="15.75" thickBot="1" x14ac:dyDescent="0.3">
      <c r="C31" s="42" t="s">
        <v>45</v>
      </c>
      <c r="D31" s="44" t="s">
        <v>327</v>
      </c>
    </row>
    <row r="32" spans="3:4" ht="15.75" thickBot="1" x14ac:dyDescent="0.3">
      <c r="C32" s="42" t="s">
        <v>46</v>
      </c>
      <c r="D32" s="44" t="s">
        <v>327</v>
      </c>
    </row>
    <row r="33" spans="3:4" x14ac:dyDescent="0.25">
      <c r="C33" s="43" t="s">
        <v>47</v>
      </c>
      <c r="D33" s="45" t="s">
        <v>327</v>
      </c>
    </row>
    <row r="35" spans="3:4" x14ac:dyDescent="0.25">
      <c r="C35" t="s">
        <v>332</v>
      </c>
      <c r="D35">
        <f>COUNTA(Tabla16[RESPUESTA])</f>
        <v>26</v>
      </c>
    </row>
    <row r="36" spans="3:4" ht="35.25" customHeight="1" x14ac:dyDescent="0.25">
      <c r="C36" s="118"/>
      <c r="D36" s="118"/>
    </row>
    <row r="37" spans="3:4" ht="25.5" customHeight="1" x14ac:dyDescent="0.25">
      <c r="C37" s="118"/>
      <c r="D37" s="118"/>
    </row>
  </sheetData>
  <mergeCells count="3">
    <mergeCell ref="A2:F2"/>
    <mergeCell ref="A4:F4"/>
    <mergeCell ref="A5:F5"/>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E5F0B-6EAC-46DB-A657-2988C734BA83}">
  <dimension ref="A2:F86"/>
  <sheetViews>
    <sheetView zoomScale="90" zoomScaleNormal="90" workbookViewId="0">
      <selection activeCell="A75" sqref="A75"/>
    </sheetView>
  </sheetViews>
  <sheetFormatPr baseColWidth="10" defaultRowHeight="15" x14ac:dyDescent="0.25"/>
  <cols>
    <col min="2" max="2" width="72.7109375" customWidth="1"/>
    <col min="3" max="3" width="7.42578125" bestFit="1" customWidth="1"/>
    <col min="4" max="4" width="13.5703125" bestFit="1" customWidth="1"/>
    <col min="5" max="5" width="6.5703125" style="59" customWidth="1"/>
    <col min="6" max="6" width="255.7109375" bestFit="1" customWidth="1"/>
  </cols>
  <sheetData>
    <row r="2" spans="1:6" ht="19.5" customHeight="1" x14ac:dyDescent="0.25">
      <c r="A2" s="178" t="s">
        <v>320</v>
      </c>
      <c r="B2" s="178"/>
      <c r="C2" s="178"/>
      <c r="D2" s="178"/>
      <c r="E2" s="178"/>
      <c r="F2" s="47"/>
    </row>
    <row r="4" spans="1:6" ht="39.75" customHeight="1" x14ac:dyDescent="0.25">
      <c r="A4" s="178" t="s">
        <v>326</v>
      </c>
      <c r="B4" s="178"/>
      <c r="C4" s="178"/>
      <c r="D4" s="178"/>
      <c r="E4" s="178"/>
      <c r="F4" s="47"/>
    </row>
    <row r="8" spans="1:6" x14ac:dyDescent="0.25">
      <c r="B8" s="53" t="s">
        <v>324</v>
      </c>
      <c r="C8" s="53" t="s">
        <v>423</v>
      </c>
      <c r="D8" s="53" t="s">
        <v>155</v>
      </c>
      <c r="E8" s="56" t="s">
        <v>339</v>
      </c>
      <c r="F8" s="53" t="s">
        <v>328</v>
      </c>
    </row>
    <row r="9" spans="1:6" ht="30" x14ac:dyDescent="0.25">
      <c r="B9" s="182" t="s">
        <v>23</v>
      </c>
      <c r="C9" s="52" t="s">
        <v>323</v>
      </c>
      <c r="D9" s="52" t="s">
        <v>354</v>
      </c>
      <c r="E9" s="57">
        <v>1</v>
      </c>
      <c r="F9" s="52" t="s">
        <v>357</v>
      </c>
    </row>
    <row r="10" spans="1:6" ht="30" x14ac:dyDescent="0.25">
      <c r="B10" s="183"/>
      <c r="C10" s="52" t="s">
        <v>323</v>
      </c>
      <c r="D10" s="52" t="s">
        <v>355</v>
      </c>
      <c r="E10" s="57">
        <v>1</v>
      </c>
      <c r="F10" s="52" t="s">
        <v>358</v>
      </c>
    </row>
    <row r="11" spans="1:6" ht="45" x14ac:dyDescent="0.25">
      <c r="B11" s="184"/>
      <c r="C11" s="52" t="s">
        <v>323</v>
      </c>
      <c r="D11" s="52" t="s">
        <v>356</v>
      </c>
      <c r="E11" s="57">
        <v>1</v>
      </c>
      <c r="F11" s="52" t="s">
        <v>359</v>
      </c>
    </row>
    <row r="12" spans="1:6" x14ac:dyDescent="0.25">
      <c r="B12" s="182" t="s">
        <v>24</v>
      </c>
      <c r="C12" s="52" t="s">
        <v>323</v>
      </c>
      <c r="D12" s="52" t="s">
        <v>333</v>
      </c>
      <c r="E12" s="58" t="s">
        <v>19</v>
      </c>
      <c r="F12" s="52" t="s">
        <v>424</v>
      </c>
    </row>
    <row r="13" spans="1:6" x14ac:dyDescent="0.25">
      <c r="B13" s="183"/>
      <c r="C13" s="52" t="s">
        <v>323</v>
      </c>
      <c r="D13" s="52" t="s">
        <v>334</v>
      </c>
      <c r="E13" s="58" t="s">
        <v>19</v>
      </c>
      <c r="F13" s="52" t="s">
        <v>424</v>
      </c>
    </row>
    <row r="14" spans="1:6" x14ac:dyDescent="0.25">
      <c r="B14" s="183"/>
      <c r="C14" s="52" t="s">
        <v>323</v>
      </c>
      <c r="D14" s="52" t="s">
        <v>335</v>
      </c>
      <c r="E14" s="58" t="s">
        <v>19</v>
      </c>
      <c r="F14" s="52" t="s">
        <v>424</v>
      </c>
    </row>
    <row r="15" spans="1:6" x14ac:dyDescent="0.25">
      <c r="B15" s="183"/>
      <c r="C15" s="52" t="s">
        <v>323</v>
      </c>
      <c r="D15" s="52" t="s">
        <v>336</v>
      </c>
      <c r="E15" s="58" t="s">
        <v>19</v>
      </c>
      <c r="F15" s="52" t="s">
        <v>424</v>
      </c>
    </row>
    <row r="16" spans="1:6" x14ac:dyDescent="0.25">
      <c r="B16" s="183"/>
      <c r="C16" s="52" t="s">
        <v>323</v>
      </c>
      <c r="D16" s="52" t="s">
        <v>337</v>
      </c>
      <c r="E16" s="58" t="s">
        <v>19</v>
      </c>
      <c r="F16" s="52" t="s">
        <v>424</v>
      </c>
    </row>
    <row r="17" spans="2:6" x14ac:dyDescent="0.25">
      <c r="B17" s="184"/>
      <c r="C17" s="52" t="s">
        <v>323</v>
      </c>
      <c r="D17" s="52" t="s">
        <v>338</v>
      </c>
      <c r="E17" s="58" t="s">
        <v>19</v>
      </c>
      <c r="F17" s="52" t="s">
        <v>424</v>
      </c>
    </row>
    <row r="18" spans="2:6" ht="45" x14ac:dyDescent="0.25">
      <c r="B18" s="182" t="s">
        <v>322</v>
      </c>
      <c r="C18" s="52" t="s">
        <v>323</v>
      </c>
      <c r="D18" s="52" t="s">
        <v>360</v>
      </c>
      <c r="E18" s="57">
        <v>0.97</v>
      </c>
      <c r="F18" s="52" t="s">
        <v>363</v>
      </c>
    </row>
    <row r="19" spans="2:6" ht="30" x14ac:dyDescent="0.25">
      <c r="B19" s="183"/>
      <c r="C19" s="52" t="s">
        <v>323</v>
      </c>
      <c r="D19" s="52" t="s">
        <v>361</v>
      </c>
      <c r="E19" s="57">
        <v>0.97</v>
      </c>
      <c r="F19" s="52" t="s">
        <v>364</v>
      </c>
    </row>
    <row r="20" spans="2:6" ht="30" x14ac:dyDescent="0.25">
      <c r="B20" s="184"/>
      <c r="C20" s="52" t="s">
        <v>323</v>
      </c>
      <c r="D20" s="52" t="s">
        <v>362</v>
      </c>
      <c r="E20" s="57">
        <v>0.97</v>
      </c>
      <c r="F20" s="52" t="s">
        <v>365</v>
      </c>
    </row>
    <row r="21" spans="2:6" ht="30" x14ac:dyDescent="0.25">
      <c r="B21" s="73" t="s">
        <v>25</v>
      </c>
      <c r="C21" s="52" t="s">
        <v>323</v>
      </c>
      <c r="D21" s="52" t="s">
        <v>386</v>
      </c>
      <c r="E21" s="57">
        <v>0.7</v>
      </c>
      <c r="F21" s="52" t="s">
        <v>387</v>
      </c>
    </row>
    <row r="22" spans="2:6" x14ac:dyDescent="0.25">
      <c r="B22" s="182" t="s">
        <v>26</v>
      </c>
      <c r="C22" s="52" t="s">
        <v>323</v>
      </c>
      <c r="D22" s="52" t="s">
        <v>340</v>
      </c>
      <c r="E22" s="57">
        <v>0.9</v>
      </c>
      <c r="F22" s="52" t="s">
        <v>344</v>
      </c>
    </row>
    <row r="23" spans="2:6" ht="30" x14ac:dyDescent="0.25">
      <c r="B23" s="183"/>
      <c r="C23" s="52" t="s">
        <v>323</v>
      </c>
      <c r="D23" s="52" t="s">
        <v>341</v>
      </c>
      <c r="E23" s="57">
        <v>1</v>
      </c>
      <c r="F23" s="52" t="s">
        <v>345</v>
      </c>
    </row>
    <row r="24" spans="2:6" ht="30" x14ac:dyDescent="0.25">
      <c r="B24" s="183"/>
      <c r="C24" s="52" t="s">
        <v>323</v>
      </c>
      <c r="D24" s="52" t="s">
        <v>342</v>
      </c>
      <c r="E24" s="57">
        <v>0.8</v>
      </c>
      <c r="F24" s="52" t="s">
        <v>346</v>
      </c>
    </row>
    <row r="25" spans="2:6" x14ac:dyDescent="0.25">
      <c r="B25" s="184"/>
      <c r="C25" s="52" t="s">
        <v>323</v>
      </c>
      <c r="D25" s="52" t="s">
        <v>343</v>
      </c>
      <c r="E25" s="57">
        <v>1</v>
      </c>
      <c r="F25" s="52" t="s">
        <v>347</v>
      </c>
    </row>
    <row r="26" spans="2:6" x14ac:dyDescent="0.25">
      <c r="B26" s="182" t="s">
        <v>27</v>
      </c>
      <c r="C26" s="52" t="s">
        <v>323</v>
      </c>
      <c r="D26" s="52" t="s">
        <v>381</v>
      </c>
      <c r="E26" s="57">
        <v>1</v>
      </c>
      <c r="F26" s="52" t="s">
        <v>384</v>
      </c>
    </row>
    <row r="27" spans="2:6" x14ac:dyDescent="0.25">
      <c r="B27" s="183"/>
      <c r="C27" s="52" t="s">
        <v>323</v>
      </c>
      <c r="D27" s="52" t="s">
        <v>383</v>
      </c>
      <c r="E27" s="57">
        <v>0.75</v>
      </c>
      <c r="F27" s="52" t="s">
        <v>385</v>
      </c>
    </row>
    <row r="28" spans="2:6" x14ac:dyDescent="0.25">
      <c r="B28" s="184"/>
      <c r="C28" s="52" t="s">
        <v>323</v>
      </c>
      <c r="D28" s="52" t="s">
        <v>382</v>
      </c>
      <c r="E28" s="57">
        <v>0.95</v>
      </c>
      <c r="F28" s="52" t="s">
        <v>424</v>
      </c>
    </row>
    <row r="29" spans="2:6" ht="45" x14ac:dyDescent="0.25">
      <c r="B29" s="182" t="s">
        <v>28</v>
      </c>
      <c r="C29" s="52" t="s">
        <v>323</v>
      </c>
      <c r="D29" s="52" t="s">
        <v>366</v>
      </c>
      <c r="E29" s="57">
        <v>0.7</v>
      </c>
      <c r="F29" s="52" t="s">
        <v>372</v>
      </c>
    </row>
    <row r="30" spans="2:6" ht="30" x14ac:dyDescent="0.25">
      <c r="B30" s="183"/>
      <c r="C30" s="52" t="s">
        <v>323</v>
      </c>
      <c r="D30" s="52" t="s">
        <v>370</v>
      </c>
      <c r="E30" s="57">
        <v>0.8</v>
      </c>
      <c r="F30" s="52" t="s">
        <v>373</v>
      </c>
    </row>
    <row r="31" spans="2:6" x14ac:dyDescent="0.25">
      <c r="B31" s="184"/>
      <c r="C31" s="52" t="s">
        <v>323</v>
      </c>
      <c r="D31" s="52" t="s">
        <v>371</v>
      </c>
      <c r="E31" s="57">
        <v>0.7</v>
      </c>
      <c r="F31" s="52" t="s">
        <v>374</v>
      </c>
    </row>
    <row r="32" spans="2:6" x14ac:dyDescent="0.25">
      <c r="B32" s="182" t="s">
        <v>29</v>
      </c>
      <c r="C32" s="52" t="s">
        <v>323</v>
      </c>
      <c r="D32" s="52" t="s">
        <v>367</v>
      </c>
      <c r="E32" s="57">
        <v>0.95</v>
      </c>
      <c r="F32" s="52" t="s">
        <v>375</v>
      </c>
    </row>
    <row r="33" spans="2:6" x14ac:dyDescent="0.25">
      <c r="B33" s="183"/>
      <c r="C33" s="52" t="s">
        <v>323</v>
      </c>
      <c r="D33" s="52" t="s">
        <v>398</v>
      </c>
      <c r="E33" s="57">
        <v>0.95</v>
      </c>
      <c r="F33" s="52" t="s">
        <v>375</v>
      </c>
    </row>
    <row r="34" spans="2:6" x14ac:dyDescent="0.25">
      <c r="B34" s="183"/>
      <c r="C34" s="52" t="s">
        <v>323</v>
      </c>
      <c r="D34" s="52" t="s">
        <v>399</v>
      </c>
      <c r="E34" s="57">
        <v>0.9</v>
      </c>
      <c r="F34" s="52" t="s">
        <v>375</v>
      </c>
    </row>
    <row r="35" spans="2:6" x14ac:dyDescent="0.25">
      <c r="B35" s="183"/>
      <c r="C35" s="52" t="s">
        <v>323</v>
      </c>
      <c r="D35" s="52" t="s">
        <v>400</v>
      </c>
      <c r="E35" s="57">
        <v>0.9</v>
      </c>
      <c r="F35" s="52" t="s">
        <v>375</v>
      </c>
    </row>
    <row r="36" spans="2:6" x14ac:dyDescent="0.25">
      <c r="B36" s="183"/>
      <c r="C36" s="52" t="s">
        <v>323</v>
      </c>
      <c r="D36" s="52" t="s">
        <v>401</v>
      </c>
      <c r="E36" s="57">
        <v>0.9</v>
      </c>
      <c r="F36" s="52" t="s">
        <v>375</v>
      </c>
    </row>
    <row r="37" spans="2:6" x14ac:dyDescent="0.25">
      <c r="B37" s="183"/>
      <c r="C37" s="52" t="s">
        <v>323</v>
      </c>
      <c r="D37" s="52" t="s">
        <v>402</v>
      </c>
      <c r="E37" s="57">
        <v>0.95</v>
      </c>
      <c r="F37" s="52" t="s">
        <v>375</v>
      </c>
    </row>
    <row r="38" spans="2:6" x14ac:dyDescent="0.25">
      <c r="B38" s="184"/>
      <c r="C38" s="52" t="s">
        <v>323</v>
      </c>
      <c r="D38" s="52" t="s">
        <v>403</v>
      </c>
      <c r="E38" s="57">
        <v>0.95</v>
      </c>
      <c r="F38" s="52" t="s">
        <v>375</v>
      </c>
    </row>
    <row r="39" spans="2:6" x14ac:dyDescent="0.25">
      <c r="B39" s="182" t="s">
        <v>30</v>
      </c>
      <c r="C39" s="52" t="s">
        <v>323</v>
      </c>
      <c r="D39" s="52" t="s">
        <v>388</v>
      </c>
      <c r="E39" s="58" t="s">
        <v>19</v>
      </c>
      <c r="F39" s="52" t="s">
        <v>375</v>
      </c>
    </row>
    <row r="40" spans="2:6" x14ac:dyDescent="0.25">
      <c r="B40" s="184"/>
      <c r="C40" s="52" t="s">
        <v>323</v>
      </c>
      <c r="D40" s="52" t="s">
        <v>389</v>
      </c>
      <c r="E40" s="58" t="s">
        <v>19</v>
      </c>
      <c r="F40" s="52" t="s">
        <v>375</v>
      </c>
    </row>
    <row r="41" spans="2:6" x14ac:dyDescent="0.25">
      <c r="B41" s="182" t="s">
        <v>31</v>
      </c>
      <c r="C41" s="52" t="s">
        <v>323</v>
      </c>
      <c r="D41" s="52" t="s">
        <v>392</v>
      </c>
      <c r="E41" s="58" t="s">
        <v>19</v>
      </c>
      <c r="F41" s="52" t="s">
        <v>391</v>
      </c>
    </row>
    <row r="42" spans="2:6" x14ac:dyDescent="0.25">
      <c r="B42" s="184"/>
      <c r="C42" s="52" t="s">
        <v>323</v>
      </c>
      <c r="D42" s="52" t="s">
        <v>393</v>
      </c>
      <c r="E42" s="58" t="s">
        <v>19</v>
      </c>
      <c r="F42" s="52" t="s">
        <v>391</v>
      </c>
    </row>
    <row r="43" spans="2:6" ht="60" x14ac:dyDescent="0.25">
      <c r="B43" s="182" t="s">
        <v>32</v>
      </c>
      <c r="C43" s="52" t="s">
        <v>323</v>
      </c>
      <c r="D43" s="52" t="s">
        <v>451</v>
      </c>
      <c r="E43" s="57">
        <v>0.95</v>
      </c>
      <c r="F43" s="52" t="s">
        <v>452</v>
      </c>
    </row>
    <row r="44" spans="2:6" ht="45" x14ac:dyDescent="0.25">
      <c r="B44" s="184"/>
      <c r="C44" s="52" t="s">
        <v>323</v>
      </c>
      <c r="D44" s="52" t="s">
        <v>450</v>
      </c>
      <c r="E44" s="57">
        <v>0.95</v>
      </c>
      <c r="F44" s="52" t="s">
        <v>453</v>
      </c>
    </row>
    <row r="45" spans="2:6" x14ac:dyDescent="0.25">
      <c r="B45" s="73" t="s">
        <v>33</v>
      </c>
      <c r="C45" s="52" t="s">
        <v>323</v>
      </c>
      <c r="D45" s="52" t="s">
        <v>368</v>
      </c>
      <c r="E45" s="57">
        <v>1</v>
      </c>
      <c r="F45" s="52" t="s">
        <v>375</v>
      </c>
    </row>
    <row r="46" spans="2:6" x14ac:dyDescent="0.25">
      <c r="B46" s="182" t="s">
        <v>34</v>
      </c>
      <c r="C46" s="52" t="s">
        <v>323</v>
      </c>
      <c r="D46" s="52" t="s">
        <v>369</v>
      </c>
      <c r="E46" s="58" t="s">
        <v>19</v>
      </c>
      <c r="F46" s="52" t="s">
        <v>380</v>
      </c>
    </row>
    <row r="47" spans="2:6" x14ac:dyDescent="0.25">
      <c r="B47" s="183"/>
      <c r="C47" s="52" t="s">
        <v>323</v>
      </c>
      <c r="D47" s="52" t="s">
        <v>376</v>
      </c>
      <c r="E47" s="58" t="s">
        <v>19</v>
      </c>
      <c r="F47" s="52" t="s">
        <v>380</v>
      </c>
    </row>
    <row r="48" spans="2:6" x14ac:dyDescent="0.25">
      <c r="B48" s="183"/>
      <c r="C48" s="52" t="s">
        <v>323</v>
      </c>
      <c r="D48" s="52" t="s">
        <v>377</v>
      </c>
      <c r="E48" s="58" t="s">
        <v>19</v>
      </c>
      <c r="F48" s="52" t="s">
        <v>380</v>
      </c>
    </row>
    <row r="49" spans="2:6" x14ac:dyDescent="0.25">
      <c r="B49" s="183"/>
      <c r="C49" s="52" t="s">
        <v>323</v>
      </c>
      <c r="D49" s="52" t="s">
        <v>378</v>
      </c>
      <c r="E49" s="58" t="s">
        <v>19</v>
      </c>
      <c r="F49" s="52" t="s">
        <v>380</v>
      </c>
    </row>
    <row r="50" spans="2:6" x14ac:dyDescent="0.25">
      <c r="B50" s="184"/>
      <c r="C50" s="52" t="s">
        <v>323</v>
      </c>
      <c r="D50" s="52" t="s">
        <v>379</v>
      </c>
      <c r="E50" s="58" t="s">
        <v>19</v>
      </c>
      <c r="F50" s="52" t="s">
        <v>380</v>
      </c>
    </row>
    <row r="51" spans="2:6" ht="45" x14ac:dyDescent="0.25">
      <c r="B51" s="73" t="s">
        <v>35</v>
      </c>
      <c r="C51" s="52" t="s">
        <v>323</v>
      </c>
      <c r="D51" s="52" t="s">
        <v>404</v>
      </c>
      <c r="E51" s="57">
        <v>1</v>
      </c>
      <c r="F51" s="52" t="s">
        <v>415</v>
      </c>
    </row>
    <row r="52" spans="2:6" x14ac:dyDescent="0.25">
      <c r="B52" s="73" t="s">
        <v>36</v>
      </c>
      <c r="C52" s="52" t="s">
        <v>323</v>
      </c>
      <c r="D52" s="52" t="s">
        <v>405</v>
      </c>
      <c r="E52" s="58" t="s">
        <v>19</v>
      </c>
      <c r="F52" s="52" t="s">
        <v>416</v>
      </c>
    </row>
    <row r="53" spans="2:6" ht="30" x14ac:dyDescent="0.25">
      <c r="B53" s="73" t="s">
        <v>38</v>
      </c>
      <c r="C53" s="52" t="s">
        <v>323</v>
      </c>
      <c r="D53" s="52" t="s">
        <v>455</v>
      </c>
      <c r="E53" s="58" t="s">
        <v>19</v>
      </c>
      <c r="F53" s="52" t="s">
        <v>456</v>
      </c>
    </row>
    <row r="54" spans="2:6" x14ac:dyDescent="0.25">
      <c r="B54" s="182" t="s">
        <v>37</v>
      </c>
      <c r="C54" s="52" t="s">
        <v>323</v>
      </c>
      <c r="D54" s="52" t="s">
        <v>406</v>
      </c>
      <c r="E54" s="58" t="s">
        <v>19</v>
      </c>
      <c r="F54" s="52" t="s">
        <v>417</v>
      </c>
    </row>
    <row r="55" spans="2:6" x14ac:dyDescent="0.25">
      <c r="B55" s="184"/>
      <c r="C55" s="52" t="s">
        <v>323</v>
      </c>
      <c r="D55" s="52" t="s">
        <v>407</v>
      </c>
      <c r="E55" s="58" t="s">
        <v>19</v>
      </c>
      <c r="F55" s="52" t="s">
        <v>417</v>
      </c>
    </row>
    <row r="56" spans="2:6" ht="30" x14ac:dyDescent="0.25">
      <c r="B56" s="182" t="s">
        <v>39</v>
      </c>
      <c r="C56" s="52" t="s">
        <v>323</v>
      </c>
      <c r="D56" s="52" t="s">
        <v>408</v>
      </c>
      <c r="E56" s="57">
        <v>1</v>
      </c>
      <c r="F56" s="52" t="s">
        <v>418</v>
      </c>
    </row>
    <row r="57" spans="2:6" ht="30" x14ac:dyDescent="0.25">
      <c r="B57" s="184"/>
      <c r="C57" s="52" t="s">
        <v>323</v>
      </c>
      <c r="D57" s="52" t="s">
        <v>409</v>
      </c>
      <c r="E57" s="57">
        <v>1</v>
      </c>
      <c r="F57" s="52" t="s">
        <v>419</v>
      </c>
    </row>
    <row r="58" spans="2:6" ht="30" x14ac:dyDescent="0.25">
      <c r="B58" s="182" t="s">
        <v>40</v>
      </c>
      <c r="C58" s="52" t="s">
        <v>323</v>
      </c>
      <c r="D58" s="52" t="s">
        <v>410</v>
      </c>
      <c r="E58" s="57">
        <v>1</v>
      </c>
      <c r="F58" s="52" t="s">
        <v>421</v>
      </c>
    </row>
    <row r="59" spans="2:6" ht="45" x14ac:dyDescent="0.25">
      <c r="B59" s="184"/>
      <c r="C59" s="52" t="s">
        <v>323</v>
      </c>
      <c r="D59" s="52" t="s">
        <v>411</v>
      </c>
      <c r="E59" s="57">
        <v>0.95</v>
      </c>
      <c r="F59" s="52" t="s">
        <v>420</v>
      </c>
    </row>
    <row r="60" spans="2:6" x14ac:dyDescent="0.25">
      <c r="B60" s="73" t="s">
        <v>41</v>
      </c>
      <c r="C60" s="52" t="s">
        <v>323</v>
      </c>
      <c r="D60" s="52" t="s">
        <v>412</v>
      </c>
      <c r="E60" s="58" t="s">
        <v>19</v>
      </c>
      <c r="F60" s="52" t="s">
        <v>424</v>
      </c>
    </row>
    <row r="61" spans="2:6" x14ac:dyDescent="0.25">
      <c r="B61" s="73" t="s">
        <v>42</v>
      </c>
      <c r="C61" s="52" t="s">
        <v>323</v>
      </c>
      <c r="D61" s="52" t="s">
        <v>413</v>
      </c>
      <c r="E61" s="58" t="s">
        <v>19</v>
      </c>
      <c r="F61" s="52" t="s">
        <v>417</v>
      </c>
    </row>
    <row r="62" spans="2:6" ht="30" x14ac:dyDescent="0.25">
      <c r="B62" s="73" t="s">
        <v>44</v>
      </c>
      <c r="C62" s="52" t="s">
        <v>323</v>
      </c>
      <c r="D62" s="52" t="s">
        <v>414</v>
      </c>
      <c r="E62" s="57">
        <v>1</v>
      </c>
      <c r="F62" s="52" t="s">
        <v>422</v>
      </c>
    </row>
    <row r="63" spans="2:6" x14ac:dyDescent="0.25">
      <c r="B63" s="73" t="s">
        <v>43</v>
      </c>
      <c r="C63" s="52" t="s">
        <v>323</v>
      </c>
      <c r="D63" s="52" t="s">
        <v>457</v>
      </c>
      <c r="E63" s="57" t="s">
        <v>19</v>
      </c>
      <c r="F63" s="52" t="s">
        <v>458</v>
      </c>
    </row>
    <row r="64" spans="2:6" x14ac:dyDescent="0.25">
      <c r="B64" s="187" t="s">
        <v>45</v>
      </c>
      <c r="C64" s="52" t="s">
        <v>323</v>
      </c>
      <c r="D64" s="52" t="s">
        <v>351</v>
      </c>
      <c r="E64" s="57">
        <v>0.8</v>
      </c>
      <c r="F64" s="52" t="s">
        <v>353</v>
      </c>
    </row>
    <row r="65" spans="2:6" x14ac:dyDescent="0.25">
      <c r="B65" s="188"/>
      <c r="C65" s="52" t="s">
        <v>323</v>
      </c>
      <c r="D65" s="52" t="s">
        <v>352</v>
      </c>
      <c r="E65" s="57">
        <v>0.8</v>
      </c>
      <c r="F65" s="52" t="s">
        <v>353</v>
      </c>
    </row>
    <row r="66" spans="2:6" ht="45" x14ac:dyDescent="0.25">
      <c r="B66" s="187" t="s">
        <v>46</v>
      </c>
      <c r="C66" s="52" t="s">
        <v>323</v>
      </c>
      <c r="D66" s="52" t="s">
        <v>394</v>
      </c>
      <c r="E66" s="57">
        <v>0.95</v>
      </c>
      <c r="F66" s="52" t="s">
        <v>396</v>
      </c>
    </row>
    <row r="67" spans="2:6" ht="30" x14ac:dyDescent="0.25">
      <c r="B67" s="188"/>
      <c r="C67" s="52" t="s">
        <v>323</v>
      </c>
      <c r="D67" s="52" t="s">
        <v>395</v>
      </c>
      <c r="E67" s="57">
        <v>0.75</v>
      </c>
      <c r="F67" s="74" t="s">
        <v>397</v>
      </c>
    </row>
    <row r="68" spans="2:6" ht="30" x14ac:dyDescent="0.25">
      <c r="B68" s="187" t="s">
        <v>47</v>
      </c>
      <c r="C68" s="52" t="s">
        <v>323</v>
      </c>
      <c r="D68" s="52" t="s">
        <v>348</v>
      </c>
      <c r="E68" s="75" t="s">
        <v>19</v>
      </c>
      <c r="F68" s="76" t="s">
        <v>350</v>
      </c>
    </row>
    <row r="69" spans="2:6" ht="30" x14ac:dyDescent="0.25">
      <c r="B69" s="188"/>
      <c r="C69" s="52" t="s">
        <v>323</v>
      </c>
      <c r="D69" s="52" t="s">
        <v>349</v>
      </c>
      <c r="E69" s="75" t="s">
        <v>19</v>
      </c>
      <c r="F69" s="76" t="s">
        <v>350</v>
      </c>
    </row>
    <row r="71" spans="2:6" x14ac:dyDescent="0.25">
      <c r="B71" s="54" t="s">
        <v>425</v>
      </c>
      <c r="C71" s="54">
        <f>COUNTA(B9:B69)</f>
        <v>26</v>
      </c>
    </row>
    <row r="72" spans="2:6" x14ac:dyDescent="0.25">
      <c r="B72" s="54" t="s">
        <v>2</v>
      </c>
      <c r="C72" s="54">
        <f>COUNTA(C9:C69)</f>
        <v>61</v>
      </c>
    </row>
    <row r="73" spans="2:6" x14ac:dyDescent="0.25">
      <c r="B73" s="54" t="s">
        <v>426</v>
      </c>
      <c r="C73" s="54">
        <f>COUNTIF(C9:C69,"SI")</f>
        <v>61</v>
      </c>
    </row>
    <row r="74" spans="2:6" x14ac:dyDescent="0.25">
      <c r="B74" s="54" t="s">
        <v>427</v>
      </c>
      <c r="C74" s="54">
        <f>COUNT(E9:E69)</f>
        <v>37</v>
      </c>
    </row>
    <row r="75" spans="2:6" x14ac:dyDescent="0.25">
      <c r="B75" s="54" t="s">
        <v>428</v>
      </c>
      <c r="C75" s="54">
        <f>COUNTIF(E9:E69,"ND")</f>
        <v>24</v>
      </c>
    </row>
    <row r="76" spans="2:6" x14ac:dyDescent="0.25">
      <c r="B76" s="54" t="s">
        <v>429</v>
      </c>
      <c r="C76" s="55">
        <f>AVERAGEIF(E9:E69,"&gt;=0",E9:E69)</f>
        <v>0.91513513513513489</v>
      </c>
    </row>
    <row r="77" spans="2:6" x14ac:dyDescent="0.25">
      <c r="C77" s="18"/>
      <c r="D77" s="18"/>
    </row>
    <row r="78" spans="2:6" x14ac:dyDescent="0.25">
      <c r="B78" s="186" t="s">
        <v>445</v>
      </c>
      <c r="C78" s="186"/>
      <c r="D78" s="18"/>
    </row>
    <row r="79" spans="2:6" x14ac:dyDescent="0.25">
      <c r="B79" s="78" t="s">
        <v>19</v>
      </c>
      <c r="C79" s="78">
        <v>22</v>
      </c>
      <c r="D79" s="18"/>
    </row>
    <row r="80" spans="2:6" x14ac:dyDescent="0.25">
      <c r="B80" s="78" t="s">
        <v>446</v>
      </c>
      <c r="C80" s="78">
        <v>0</v>
      </c>
      <c r="D80" s="18"/>
    </row>
    <row r="81" spans="2:4" x14ac:dyDescent="0.25">
      <c r="B81" s="78" t="s">
        <v>447</v>
      </c>
      <c r="C81" s="78">
        <v>5</v>
      </c>
      <c r="D81" s="18"/>
    </row>
    <row r="82" spans="2:4" x14ac:dyDescent="0.25">
      <c r="B82" s="78" t="s">
        <v>448</v>
      </c>
      <c r="C82" s="78">
        <v>30</v>
      </c>
      <c r="D82" s="18"/>
    </row>
    <row r="83" spans="2:4" x14ac:dyDescent="0.25">
      <c r="B83" s="77"/>
      <c r="D83" s="18"/>
    </row>
    <row r="84" spans="2:4" x14ac:dyDescent="0.25">
      <c r="B84" s="185" t="s">
        <v>390</v>
      </c>
    </row>
    <row r="85" spans="2:4" x14ac:dyDescent="0.25">
      <c r="B85" s="185"/>
    </row>
    <row r="86" spans="2:4" ht="29.25" customHeight="1" x14ac:dyDescent="0.25">
      <c r="B86" s="185"/>
    </row>
  </sheetData>
  <autoFilter ref="C8:F69" xr:uid="{D5984177-C172-4400-BDA5-97B6681FCA4D}"/>
  <mergeCells count="21">
    <mergeCell ref="B84:B86"/>
    <mergeCell ref="B22:B25"/>
    <mergeCell ref="B54:B55"/>
    <mergeCell ref="B56:B57"/>
    <mergeCell ref="B58:B59"/>
    <mergeCell ref="B29:B31"/>
    <mergeCell ref="B46:B50"/>
    <mergeCell ref="B26:B28"/>
    <mergeCell ref="B39:B40"/>
    <mergeCell ref="B41:B42"/>
    <mergeCell ref="B32:B38"/>
    <mergeCell ref="B78:C78"/>
    <mergeCell ref="B68:B69"/>
    <mergeCell ref="B64:B65"/>
    <mergeCell ref="B66:B67"/>
    <mergeCell ref="B43:B44"/>
    <mergeCell ref="A2:E2"/>
    <mergeCell ref="A4:E4"/>
    <mergeCell ref="B12:B17"/>
    <mergeCell ref="B9:B11"/>
    <mergeCell ref="B18:B20"/>
  </mergeCells>
  <phoneticPr fontId="13"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9DBD-69AE-4D3E-8F1F-5E94F3061F90}">
  <dimension ref="A2:F36"/>
  <sheetViews>
    <sheetView zoomScale="90" zoomScaleNormal="90" workbookViewId="0">
      <selection activeCell="E31" sqref="E31"/>
    </sheetView>
  </sheetViews>
  <sheetFormatPr baseColWidth="10" defaultRowHeight="15" x14ac:dyDescent="0.25"/>
  <cols>
    <col min="3" max="3" width="64.28515625" bestFit="1" customWidth="1"/>
    <col min="4" max="4" width="15.42578125" bestFit="1" customWidth="1"/>
  </cols>
  <sheetData>
    <row r="2" spans="1:6" ht="19.5" x14ac:dyDescent="0.25">
      <c r="A2" s="178" t="s">
        <v>320</v>
      </c>
      <c r="B2" s="178"/>
      <c r="C2" s="178"/>
      <c r="D2" s="178"/>
      <c r="E2" s="178"/>
      <c r="F2" s="178"/>
    </row>
    <row r="4" spans="1:6" ht="39.75" customHeight="1" x14ac:dyDescent="0.25">
      <c r="A4" s="178" t="s">
        <v>449</v>
      </c>
      <c r="B4" s="178"/>
      <c r="C4" s="178"/>
      <c r="D4" s="178"/>
      <c r="E4" s="178"/>
      <c r="F4" s="178"/>
    </row>
    <row r="5" spans="1:6" ht="30" customHeight="1" x14ac:dyDescent="0.25">
      <c r="A5" s="189" t="s">
        <v>331</v>
      </c>
      <c r="B5" s="189"/>
      <c r="C5" s="189"/>
      <c r="D5" s="189"/>
      <c r="E5" s="189"/>
      <c r="F5" s="189"/>
    </row>
    <row r="7" spans="1:6" ht="15.75" thickBot="1" x14ac:dyDescent="0.3">
      <c r="C7" s="41" t="s">
        <v>324</v>
      </c>
      <c r="D7" s="41" t="s">
        <v>325</v>
      </c>
    </row>
    <row r="8" spans="1:6" ht="15.75" thickBot="1" x14ac:dyDescent="0.3">
      <c r="C8" s="39" t="s">
        <v>23</v>
      </c>
      <c r="D8" s="40" t="s">
        <v>330</v>
      </c>
    </row>
    <row r="9" spans="1:6" ht="15.75" thickBot="1" x14ac:dyDescent="0.3">
      <c r="C9" s="42" t="s">
        <v>24</v>
      </c>
      <c r="D9" s="44" t="s">
        <v>330</v>
      </c>
    </row>
    <row r="10" spans="1:6" ht="15.75" thickBot="1" x14ac:dyDescent="0.3">
      <c r="C10" s="42" t="s">
        <v>322</v>
      </c>
      <c r="D10" s="44" t="s">
        <v>330</v>
      </c>
    </row>
    <row r="11" spans="1:6" ht="15.75" thickBot="1" x14ac:dyDescent="0.3">
      <c r="C11" s="42" t="s">
        <v>25</v>
      </c>
      <c r="D11" s="44" t="s">
        <v>330</v>
      </c>
    </row>
    <row r="12" spans="1:6" ht="15.75" thickBot="1" x14ac:dyDescent="0.3">
      <c r="C12" s="42" t="s">
        <v>26</v>
      </c>
      <c r="D12" s="44" t="s">
        <v>330</v>
      </c>
    </row>
    <row r="13" spans="1:6" ht="15.75" thickBot="1" x14ac:dyDescent="0.3">
      <c r="C13" s="42" t="s">
        <v>27</v>
      </c>
      <c r="D13" s="44" t="s">
        <v>330</v>
      </c>
    </row>
    <row r="14" spans="1:6" ht="15.75" thickBot="1" x14ac:dyDescent="0.3">
      <c r="C14" s="42" t="s">
        <v>28</v>
      </c>
      <c r="D14" s="44" t="s">
        <v>330</v>
      </c>
    </row>
    <row r="15" spans="1:6" ht="15.75" thickBot="1" x14ac:dyDescent="0.3">
      <c r="C15" s="42" t="s">
        <v>29</v>
      </c>
      <c r="D15" s="44" t="s">
        <v>330</v>
      </c>
    </row>
    <row r="16" spans="1:6" ht="15.75" thickBot="1" x14ac:dyDescent="0.3">
      <c r="C16" s="42" t="s">
        <v>30</v>
      </c>
      <c r="D16" s="44" t="s">
        <v>330</v>
      </c>
    </row>
    <row r="17" spans="3:4" ht="15.75" thickBot="1" x14ac:dyDescent="0.3">
      <c r="C17" s="42" t="s">
        <v>31</v>
      </c>
      <c r="D17" s="44" t="s">
        <v>323</v>
      </c>
    </row>
    <row r="18" spans="3:4" ht="15.75" thickBot="1" x14ac:dyDescent="0.3">
      <c r="C18" s="42" t="s">
        <v>32</v>
      </c>
      <c r="D18" s="44" t="s">
        <v>330</v>
      </c>
    </row>
    <row r="19" spans="3:4" ht="15.75" thickBot="1" x14ac:dyDescent="0.3">
      <c r="C19" s="42" t="s">
        <v>33</v>
      </c>
      <c r="D19" s="44" t="s">
        <v>330</v>
      </c>
    </row>
    <row r="20" spans="3:4" ht="15.75" thickBot="1" x14ac:dyDescent="0.3">
      <c r="C20" s="42" t="s">
        <v>34</v>
      </c>
      <c r="D20" s="44" t="s">
        <v>330</v>
      </c>
    </row>
    <row r="21" spans="3:4" ht="15.75" thickBot="1" x14ac:dyDescent="0.3">
      <c r="C21" s="42" t="s">
        <v>35</v>
      </c>
      <c r="D21" s="44" t="s">
        <v>330</v>
      </c>
    </row>
    <row r="22" spans="3:4" ht="15.75" thickBot="1" x14ac:dyDescent="0.3">
      <c r="C22" s="42" t="s">
        <v>36</v>
      </c>
      <c r="D22" s="44" t="s">
        <v>330</v>
      </c>
    </row>
    <row r="23" spans="3:4" ht="15.75" thickBot="1" x14ac:dyDescent="0.3">
      <c r="C23" s="42" t="s">
        <v>39</v>
      </c>
      <c r="D23" s="44" t="s">
        <v>330</v>
      </c>
    </row>
    <row r="24" spans="3:4" ht="15.75" thickBot="1" x14ac:dyDescent="0.3">
      <c r="C24" s="42" t="s">
        <v>38</v>
      </c>
      <c r="D24" s="44" t="s">
        <v>330</v>
      </c>
    </row>
    <row r="25" spans="3:4" ht="15.75" thickBot="1" x14ac:dyDescent="0.3">
      <c r="C25" s="42" t="s">
        <v>40</v>
      </c>
      <c r="D25" s="44" t="s">
        <v>330</v>
      </c>
    </row>
    <row r="26" spans="3:4" ht="15.75" thickBot="1" x14ac:dyDescent="0.3">
      <c r="C26" s="42" t="s">
        <v>41</v>
      </c>
      <c r="D26" s="44" t="s">
        <v>330</v>
      </c>
    </row>
    <row r="27" spans="3:4" ht="15.75" thickBot="1" x14ac:dyDescent="0.3">
      <c r="C27" s="42" t="s">
        <v>44</v>
      </c>
      <c r="D27" s="44" t="s">
        <v>330</v>
      </c>
    </row>
    <row r="28" spans="3:4" ht="26.25" thickBot="1" x14ac:dyDescent="0.3">
      <c r="C28" s="42" t="s">
        <v>43</v>
      </c>
      <c r="D28" s="44" t="s">
        <v>330</v>
      </c>
    </row>
    <row r="29" spans="3:4" ht="15.75" thickBot="1" x14ac:dyDescent="0.3">
      <c r="C29" s="42" t="s">
        <v>45</v>
      </c>
      <c r="D29" s="44" t="s">
        <v>330</v>
      </c>
    </row>
    <row r="30" spans="3:4" ht="15.75" thickBot="1" x14ac:dyDescent="0.3">
      <c r="C30" s="42" t="s">
        <v>46</v>
      </c>
      <c r="D30" s="44" t="s">
        <v>330</v>
      </c>
    </row>
    <row r="31" spans="3:4" x14ac:dyDescent="0.25">
      <c r="C31" s="43" t="s">
        <v>47</v>
      </c>
      <c r="D31" s="45" t="s">
        <v>330</v>
      </c>
    </row>
    <row r="33" spans="3:4" x14ac:dyDescent="0.25">
      <c r="C33" t="s">
        <v>332</v>
      </c>
      <c r="D33">
        <f>COUNTA(Tabla1[RESPUESTA])</f>
        <v>24</v>
      </c>
    </row>
    <row r="34" spans="3:4" x14ac:dyDescent="0.25">
      <c r="C34" s="190"/>
      <c r="D34" s="190"/>
    </row>
    <row r="36" spans="3:4" x14ac:dyDescent="0.25">
      <c r="C36" s="46"/>
    </row>
  </sheetData>
  <mergeCells count="4">
    <mergeCell ref="A2:F2"/>
    <mergeCell ref="A4:F4"/>
    <mergeCell ref="A5:F5"/>
    <mergeCell ref="C34:D34"/>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AC 2020</vt:lpstr>
      <vt:lpstr>Riesgos</vt:lpstr>
      <vt:lpstr>Controles</vt:lpstr>
      <vt:lpstr>Estadisticas M y R </vt:lpstr>
      <vt:lpstr>Formulario - pregunta 1</vt:lpstr>
      <vt:lpstr>Formulario - pregunta 2</vt:lpstr>
      <vt:lpstr>Formulario - pregunta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2020-08-16T10:07:39Z</dcterms:modified>
</cp:coreProperties>
</file>